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60" yWindow="105" windowWidth="13275" windowHeight="7170"/>
  </bookViews>
  <sheets>
    <sheet name="Complete Privatization" sheetId="1" r:id="rId1"/>
  </sheets>
  <definedNames>
    <definedName name="_xlnm.Print_Area" localSheetId="0">'Complete Privatization'!$G$11:$J$105</definedName>
  </definedNames>
  <calcPr calcId="125725"/>
</workbook>
</file>

<file path=xl/calcChain.xml><?xml version="1.0" encoding="utf-8"?>
<calcChain xmlns="http://schemas.openxmlformats.org/spreadsheetml/2006/main">
  <c r="B95" i="1"/>
  <c r="B96" s="1"/>
  <c r="B97" s="1"/>
  <c r="B98" s="1"/>
  <c r="B99" s="1"/>
  <c r="B100" s="1"/>
  <c r="B101" s="1"/>
  <c r="B102" s="1"/>
  <c r="B103" s="1"/>
  <c r="B104" s="1"/>
  <c r="J47" l="1"/>
  <c r="J18"/>
  <c r="J19"/>
  <c r="J20"/>
  <c r="J21"/>
  <c r="J23"/>
  <c r="J24"/>
  <c r="J25"/>
  <c r="J17"/>
  <c r="J74" l="1"/>
  <c r="J75" s="1"/>
  <c r="J76" s="1"/>
  <c r="J77" s="1"/>
  <c r="J71" s="1"/>
  <c r="J72" s="1"/>
  <c r="I74"/>
  <c r="I75"/>
  <c r="I76" s="1"/>
  <c r="I77" s="1"/>
  <c r="I71" s="1"/>
  <c r="I72" s="1"/>
  <c r="H74"/>
  <c r="H75" s="1"/>
  <c r="H76" s="1"/>
  <c r="H77" s="1"/>
  <c r="E27"/>
  <c r="H35"/>
  <c r="H34"/>
  <c r="H33"/>
  <c r="H71" l="1"/>
  <c r="H72" s="1"/>
  <c r="J33"/>
  <c r="B81"/>
  <c r="E81"/>
  <c r="J34"/>
  <c r="J35"/>
  <c r="J36"/>
  <c r="J37"/>
  <c r="E82" l="1"/>
  <c r="E83" s="1"/>
  <c r="E84" s="1"/>
  <c r="E85" s="1"/>
  <c r="E86" s="1"/>
  <c r="E87" s="1"/>
  <c r="E88" s="1"/>
  <c r="E89" s="1"/>
  <c r="E90" s="1"/>
  <c r="J63"/>
  <c r="B82"/>
  <c r="B83" s="1"/>
  <c r="B84" s="1"/>
  <c r="B85" s="1"/>
  <c r="B86" s="1"/>
  <c r="B87" s="1"/>
  <c r="B88" s="1"/>
  <c r="B89" s="1"/>
  <c r="B90" s="1"/>
  <c r="J46"/>
  <c r="J27"/>
  <c r="J38"/>
  <c r="J48" l="1"/>
  <c r="J49" s="1"/>
  <c r="J51" l="1"/>
  <c r="J52" s="1"/>
  <c r="J54" s="1"/>
  <c r="J55" s="1"/>
  <c r="J57" l="1"/>
  <c r="J59" l="1"/>
  <c r="J61" s="1"/>
  <c r="J65" s="1"/>
</calcChain>
</file>

<file path=xl/sharedStrings.xml><?xml version="1.0" encoding="utf-8"?>
<sst xmlns="http://schemas.openxmlformats.org/spreadsheetml/2006/main" count="110" uniqueCount="65">
  <si>
    <t>Value of Each</t>
  </si>
  <si>
    <t>Value of All</t>
  </si>
  <si>
    <t>Number of Each</t>
  </si>
  <si>
    <t>Current System</t>
  </si>
  <si>
    <t>Subtotal 2</t>
  </si>
  <si>
    <t>Subtotal 3</t>
  </si>
  <si>
    <t>Liquor Licenses</t>
  </si>
  <si>
    <t>Current Liquor System 
Estimated Revenue</t>
  </si>
  <si>
    <t>Tax Revenue</t>
  </si>
  <si>
    <t>License Revenue</t>
  </si>
  <si>
    <t>One-Time Revenue</t>
  </si>
  <si>
    <t>Year of calculation (1 - 10)</t>
  </si>
  <si>
    <t>State-owned liquor (retail value)</t>
  </si>
  <si>
    <t>Warehouse and infrastructure</t>
  </si>
  <si>
    <t>Store merchandise</t>
  </si>
  <si>
    <t>Store computers and cash registers</t>
  </si>
  <si>
    <t>Store security systems</t>
  </si>
  <si>
    <t>Wholesale license fee</t>
  </si>
  <si>
    <t>Estimated growth percentage</t>
  </si>
  <si>
    <t>Complete Privatization</t>
  </si>
  <si>
    <t>Base</t>
  </si>
  <si>
    <t>Base year</t>
  </si>
  <si>
    <t>Proposed system</t>
  </si>
  <si>
    <t>Bottle Calculations</t>
  </si>
  <si>
    <t>cost + tax</t>
  </si>
  <si>
    <t xml:space="preserve"> + wholesale markup</t>
  </si>
  <si>
    <t xml:space="preserve"> + retail markup</t>
  </si>
  <si>
    <t xml:space="preserve"> +sales tax = final price</t>
  </si>
  <si>
    <t xml:space="preserve"> --&gt;</t>
  </si>
  <si>
    <t>Year and Annual Sales Growth</t>
  </si>
  <si>
    <t>Customer's price</t>
  </si>
  <si>
    <t>Price Difference</t>
  </si>
  <si>
    <t>Revenue Difference</t>
  </si>
  <si>
    <t>Complete Privatization Feasibility Interactive Model</t>
  </si>
  <si>
    <t>Wholesale markup 
(calculated from subtotal 1)</t>
  </si>
  <si>
    <t>Retail markup
(calculated from subtotal 2)</t>
  </si>
  <si>
    <t>Sales tax (6%)
(calculated from subtotal 3)</t>
  </si>
  <si>
    <t>Estimated Tax Revenue</t>
  </si>
  <si>
    <t>Estimated One-Time Revenue</t>
  </si>
  <si>
    <t>Estimated License Fee Revenue</t>
  </si>
  <si>
    <t>Supplier license fee</t>
  </si>
  <si>
    <t>Estimated division operating expenses</t>
  </si>
  <si>
    <t>Operating expenses</t>
  </si>
  <si>
    <t>New Attributes</t>
  </si>
  <si>
    <t>Revenue to state with original attributes</t>
  </si>
  <si>
    <t>Attributes to be entered</t>
  </si>
  <si>
    <t>New revenue according to entered attributes</t>
  </si>
  <si>
    <t>Liquidation of Assets</t>
  </si>
  <si>
    <t>Ten-Year Retail License (auctioned)</t>
  </si>
  <si>
    <r>
      <t xml:space="preserve">Auctioning of </t>
    </r>
    <r>
      <rPr>
        <b/>
        <sz val="10"/>
        <color theme="1"/>
        <rFont val="Calibri"/>
        <family val="2"/>
      </rPr>
      <t>small</t>
    </r>
    <r>
      <rPr>
        <sz val="10"/>
        <color theme="1"/>
        <rFont val="Calibri"/>
        <family val="2"/>
      </rPr>
      <t xml:space="preserve"> licenses </t>
    </r>
  </si>
  <si>
    <r>
      <t xml:space="preserve">Auctioning of </t>
    </r>
    <r>
      <rPr>
        <b/>
        <sz val="10"/>
        <color theme="1"/>
        <rFont val="Calibri"/>
        <family val="2"/>
      </rPr>
      <t>medium</t>
    </r>
    <r>
      <rPr>
        <sz val="10"/>
        <color theme="1"/>
        <rFont val="Calibri"/>
        <family val="2"/>
      </rPr>
      <t xml:space="preserve"> licenses </t>
    </r>
  </si>
  <si>
    <r>
      <t xml:space="preserve">Auctioning of </t>
    </r>
    <r>
      <rPr>
        <b/>
        <sz val="10"/>
        <color theme="1"/>
        <rFont val="Calibri"/>
        <family val="2"/>
      </rPr>
      <t>large</t>
    </r>
    <r>
      <rPr>
        <sz val="10"/>
        <color theme="1"/>
        <rFont val="Calibri"/>
        <family val="2"/>
      </rPr>
      <t xml:space="preserve"> licenses</t>
    </r>
  </si>
  <si>
    <r>
      <t xml:space="preserve">Annual </t>
    </r>
    <r>
      <rPr>
        <b/>
        <sz val="10"/>
        <color theme="1"/>
        <rFont val="Calibri"/>
        <family val="2"/>
      </rPr>
      <t>small</t>
    </r>
    <r>
      <rPr>
        <sz val="10"/>
        <color theme="1"/>
        <rFont val="Calibri"/>
        <family val="2"/>
      </rPr>
      <t xml:space="preserve"> liquor license fee</t>
    </r>
  </si>
  <si>
    <r>
      <t xml:space="preserve">Annual </t>
    </r>
    <r>
      <rPr>
        <b/>
        <sz val="10"/>
        <color theme="1"/>
        <rFont val="Calibri"/>
        <family val="2"/>
      </rPr>
      <t>medium</t>
    </r>
    <r>
      <rPr>
        <sz val="10"/>
        <color theme="1"/>
        <rFont val="Calibri"/>
        <family val="2"/>
      </rPr>
      <t xml:space="preserve"> liquor license fee </t>
    </r>
  </si>
  <si>
    <r>
      <t xml:space="preserve">Annual </t>
    </r>
    <r>
      <rPr>
        <b/>
        <sz val="10"/>
        <color theme="1"/>
        <rFont val="Calibri"/>
        <family val="2"/>
      </rPr>
      <t>large</t>
    </r>
    <r>
      <rPr>
        <sz val="10"/>
        <color theme="1"/>
        <rFont val="Calibri"/>
        <family val="2"/>
      </rPr>
      <t xml:space="preserve"> liquor license fee </t>
    </r>
  </si>
  <si>
    <r>
      <t xml:space="preserve">Wholesale cost of good
</t>
    </r>
    <r>
      <rPr>
        <sz val="10"/>
        <rFont val="Calibri"/>
        <family val="2"/>
      </rPr>
      <t>(initial price per bottle)</t>
    </r>
  </si>
  <si>
    <t>Estimated initial cost of goods sold (COGS)</t>
  </si>
  <si>
    <t>Subtotal 1 (new COGS)</t>
  </si>
  <si>
    <t>Annual Revenue and Expenses</t>
  </si>
  <si>
    <r>
      <t xml:space="preserve">This complete privatization interactive model reflects the privatization attributes outlined in appendix E of the OPE report "Distribution and Sale of Liquor in Idaho." The model has original OPE assumptions located on the left side of the worksheet, colored blue. The model is also divided vertically into three main sections: (1) one time monies, (2) annual revenue, and (3) bottle cost to consumers. 
</t>
    </r>
    <r>
      <rPr>
        <sz val="11"/>
        <color theme="1"/>
        <rFont val="Calibri"/>
        <family val="2"/>
      </rPr>
      <t xml:space="preserve">
</t>
    </r>
    <r>
      <rPr>
        <b/>
        <sz val="11"/>
        <color theme="1"/>
        <rFont val="Calibri"/>
        <family val="2"/>
      </rPr>
      <t>To modify assumptions in the model, please enter new values into the green cells.</t>
    </r>
    <r>
      <rPr>
        <sz val="10"/>
        <color theme="1"/>
        <rFont val="Calibri"/>
        <family val="2"/>
      </rPr>
      <t xml:space="preserve"> Values currently entered are the attribute amounts set to yield revenue that is comparable to the current system.</t>
    </r>
  </si>
  <si>
    <r>
      <t xml:space="preserve">Tax Revenue </t>
    </r>
    <r>
      <rPr>
        <sz val="10"/>
        <color theme="1"/>
        <rFont val="Calibri"/>
        <family val="2"/>
      </rPr>
      <t>(tax rate and markup amounts set
 to yield revenue comparable to current system)</t>
    </r>
  </si>
  <si>
    <r>
      <t xml:space="preserve">Liquor Tax
</t>
    </r>
    <r>
      <rPr>
        <sz val="9"/>
        <color theme="1"/>
        <rFont val="Calibri"/>
        <family val="2"/>
      </rPr>
      <t>(calculated from COGS; less expenses)</t>
    </r>
  </si>
  <si>
    <r>
      <t xml:space="preserve">Total Estimated Revenue
</t>
    </r>
    <r>
      <rPr>
        <sz val="10"/>
        <color theme="1"/>
        <rFont val="Calibri"/>
        <family val="2"/>
      </rPr>
      <t>(One-time, licenses, taxes, expenses)</t>
    </r>
  </si>
  <si>
    <t>Original Attributes Based on FY2010 Amounts</t>
  </si>
  <si>
    <t xml:space="preserve">Estimated Revenue under Current Liquor System </t>
  </si>
</sst>
</file>

<file path=xl/styles.xml><?xml version="1.0" encoding="utf-8"?>
<styleSheet xmlns="http://schemas.openxmlformats.org/spreadsheetml/2006/main">
  <numFmts count="5">
    <numFmt numFmtId="43" formatCode="_(* #,##0.00_);_(* \(#,##0.00\);_(* &quot;-&quot;??_);_(@_)"/>
    <numFmt numFmtId="164" formatCode="0.0%"/>
    <numFmt numFmtId="165" formatCode="&quot;$&quot;#,##0"/>
    <numFmt numFmtId="166" formatCode="&quot;$&quot;#,##0.00"/>
    <numFmt numFmtId="167" formatCode="_(* #,##0_);_(* \(#,##0\);_(* &quot;-&quot;??_);_(@_)"/>
  </numFmts>
  <fonts count="13">
    <font>
      <sz val="11"/>
      <color theme="1"/>
      <name val="Calibri"/>
      <family val="2"/>
      <scheme val="minor"/>
    </font>
    <font>
      <sz val="11"/>
      <color theme="1"/>
      <name val="Calibri"/>
      <family val="2"/>
    </font>
    <font>
      <sz val="11"/>
      <color theme="1"/>
      <name val="Calibri"/>
      <family val="2"/>
    </font>
    <font>
      <sz val="11"/>
      <color theme="1"/>
      <name val="Calibri"/>
      <family val="2"/>
      <scheme val="minor"/>
    </font>
    <font>
      <sz val="10"/>
      <color theme="1"/>
      <name val="Calibri"/>
      <family val="2"/>
    </font>
    <font>
      <b/>
      <sz val="10"/>
      <color theme="1"/>
      <name val="Calibri"/>
      <family val="2"/>
    </font>
    <font>
      <b/>
      <sz val="11"/>
      <color theme="1"/>
      <name val="Calibri"/>
      <family val="2"/>
    </font>
    <font>
      <i/>
      <sz val="10"/>
      <color theme="1"/>
      <name val="Calibri"/>
      <family val="2"/>
    </font>
    <font>
      <sz val="9"/>
      <color theme="1"/>
      <name val="Calibri"/>
      <family val="2"/>
    </font>
    <font>
      <b/>
      <sz val="10"/>
      <name val="Calibri"/>
      <family val="2"/>
    </font>
    <font>
      <sz val="10"/>
      <name val="Calibri"/>
      <family val="2"/>
    </font>
    <font>
      <sz val="16"/>
      <color theme="1"/>
      <name val="Calibri"/>
      <family val="2"/>
    </font>
    <font>
      <sz val="12"/>
      <color theme="1"/>
      <name val="Calibri"/>
      <family val="2"/>
    </font>
  </fonts>
  <fills count="5">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0"/>
        <bgColor indexed="64"/>
      </patternFill>
    </fill>
  </fills>
  <borders count="80">
    <border>
      <left/>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ck">
        <color rgb="FF00B0F0"/>
      </left>
      <right style="thick">
        <color rgb="FF00B0F0"/>
      </right>
      <top style="thick">
        <color rgb="FF00B0F0"/>
      </top>
      <bottom style="thick">
        <color rgb="FF00B0F0"/>
      </bottom>
      <diagonal/>
    </border>
    <border>
      <left style="thick">
        <color rgb="FF00B0F0"/>
      </left>
      <right/>
      <top style="thick">
        <color rgb="FF00B0F0"/>
      </top>
      <bottom/>
      <diagonal/>
    </border>
    <border>
      <left/>
      <right/>
      <top style="thick">
        <color rgb="FF00B0F0"/>
      </top>
      <bottom/>
      <diagonal/>
    </border>
    <border>
      <left/>
      <right style="thick">
        <color rgb="FF00B0F0"/>
      </right>
      <top style="thick">
        <color rgb="FF00B0F0"/>
      </top>
      <bottom/>
      <diagonal/>
    </border>
    <border>
      <left style="thick">
        <color rgb="FF00B0F0"/>
      </left>
      <right/>
      <top/>
      <bottom/>
      <diagonal/>
    </border>
    <border>
      <left/>
      <right style="thick">
        <color rgb="FF00B0F0"/>
      </right>
      <top/>
      <bottom/>
      <diagonal/>
    </border>
    <border>
      <left style="thick">
        <color rgb="FF00B0F0"/>
      </left>
      <right/>
      <top/>
      <bottom style="thick">
        <color rgb="FF00B0F0"/>
      </bottom>
      <diagonal/>
    </border>
    <border>
      <left/>
      <right/>
      <top/>
      <bottom style="thick">
        <color rgb="FF00B0F0"/>
      </bottom>
      <diagonal/>
    </border>
    <border>
      <left/>
      <right style="thick">
        <color rgb="FF00B0F0"/>
      </right>
      <top/>
      <bottom style="thick">
        <color rgb="FF00B0F0"/>
      </bottom>
      <diagonal/>
    </border>
    <border>
      <left style="thick">
        <color rgb="FFFFC000"/>
      </left>
      <right/>
      <top style="thick">
        <color rgb="FFFFC000"/>
      </top>
      <bottom/>
      <diagonal/>
    </border>
    <border>
      <left/>
      <right/>
      <top style="thick">
        <color rgb="FFFFC000"/>
      </top>
      <bottom/>
      <diagonal/>
    </border>
    <border>
      <left style="thick">
        <color rgb="FFFFC000"/>
      </left>
      <right/>
      <top/>
      <bottom/>
      <diagonal/>
    </border>
    <border>
      <left/>
      <right style="thick">
        <color rgb="FFFFC000"/>
      </right>
      <top/>
      <bottom/>
      <diagonal/>
    </border>
    <border>
      <left style="medium">
        <color indexed="64"/>
      </left>
      <right style="thick">
        <color rgb="FFFFC000"/>
      </right>
      <top style="medium">
        <color indexed="64"/>
      </top>
      <bottom style="medium">
        <color indexed="64"/>
      </bottom>
      <diagonal/>
    </border>
    <border>
      <left style="thick">
        <color rgb="FFFFC000"/>
      </left>
      <right/>
      <top/>
      <bottom style="thick">
        <color rgb="FFFFC000"/>
      </bottom>
      <diagonal/>
    </border>
    <border>
      <left/>
      <right/>
      <top/>
      <bottom style="thick">
        <color rgb="FFFFC000"/>
      </bottom>
      <diagonal/>
    </border>
    <border>
      <left style="medium">
        <color indexed="64"/>
      </left>
      <right style="thick">
        <color rgb="FFFFC000"/>
      </right>
      <top style="medium">
        <color indexed="64"/>
      </top>
      <bottom style="thick">
        <color rgb="FFFFC000"/>
      </bottom>
      <diagonal/>
    </border>
    <border>
      <left/>
      <right style="thick">
        <color rgb="FF00B0F0"/>
      </right>
      <top style="thick">
        <color rgb="FF00B0F0"/>
      </top>
      <bottom style="thick">
        <color rgb="FF00B0F0"/>
      </bottom>
      <diagonal/>
    </border>
    <border>
      <left style="thick">
        <color rgb="FF00B0F0"/>
      </left>
      <right/>
      <top style="thick">
        <color rgb="FF00B0F0"/>
      </top>
      <bottom style="thick">
        <color rgb="FF00B0F0"/>
      </bottom>
      <diagonal/>
    </border>
    <border>
      <left/>
      <right/>
      <top style="medium">
        <color rgb="FF00B0F0"/>
      </top>
      <bottom style="medium">
        <color rgb="FF00B0F0"/>
      </bottom>
      <diagonal/>
    </border>
    <border>
      <left/>
      <right style="medium">
        <color rgb="FF00B0F0"/>
      </right>
      <top style="medium">
        <color rgb="FF00B0F0"/>
      </top>
      <bottom style="medium">
        <color rgb="FF00B0F0"/>
      </bottom>
      <diagonal/>
    </border>
    <border>
      <left style="thin">
        <color indexed="64"/>
      </left>
      <right style="thin">
        <color indexed="64"/>
      </right>
      <top/>
      <bottom/>
      <diagonal/>
    </border>
    <border>
      <left/>
      <right style="medium">
        <color rgb="FFFFC000"/>
      </right>
      <top/>
      <bottom/>
      <diagonal/>
    </border>
    <border>
      <left style="thin">
        <color indexed="64"/>
      </left>
      <right style="thin">
        <color indexed="64"/>
      </right>
      <top style="medium">
        <color rgb="FFFFC000"/>
      </top>
      <bottom style="thin">
        <color indexed="64"/>
      </bottom>
      <diagonal/>
    </border>
    <border>
      <left style="thin">
        <color indexed="64"/>
      </left>
      <right style="thick">
        <color rgb="FFFFC000"/>
      </right>
      <top/>
      <bottom/>
      <diagonal/>
    </border>
    <border>
      <left/>
      <right/>
      <top style="thick">
        <color rgb="FFFFC000"/>
      </top>
      <bottom style="thick">
        <color rgb="FFFFC000"/>
      </bottom>
      <diagonal/>
    </border>
    <border>
      <left/>
      <right style="medium">
        <color indexed="64"/>
      </right>
      <top/>
      <bottom style="thick">
        <color rgb="FFFFC000"/>
      </bottom>
      <diagonal/>
    </border>
    <border>
      <left/>
      <right style="thick">
        <color rgb="FFFFC000"/>
      </right>
      <top/>
      <bottom style="thick">
        <color rgb="FFFFC000"/>
      </bottom>
      <diagonal/>
    </border>
    <border>
      <left/>
      <right style="thick">
        <color rgb="FFFFC000"/>
      </right>
      <top style="medium">
        <color indexed="64"/>
      </top>
      <bottom style="medium">
        <color indexed="64"/>
      </bottom>
      <diagonal/>
    </border>
    <border>
      <left/>
      <right style="thick">
        <color rgb="FFFFC000"/>
      </right>
      <top style="medium">
        <color indexed="64"/>
      </top>
      <bottom/>
      <diagonal/>
    </border>
    <border>
      <left style="thick">
        <color rgb="FF00B0F0"/>
      </left>
      <right style="thick">
        <color rgb="FFFFC000"/>
      </right>
      <top/>
      <bottom/>
      <diagonal/>
    </border>
    <border>
      <left style="thick">
        <color rgb="FFFFC000"/>
      </left>
      <right style="thin">
        <color indexed="64"/>
      </right>
      <top/>
      <bottom/>
      <diagonal/>
    </border>
    <border>
      <left/>
      <right style="thick">
        <color rgb="FFFFC000"/>
      </right>
      <top/>
      <bottom style="thin">
        <color indexed="64"/>
      </bottom>
      <diagonal/>
    </border>
    <border>
      <left/>
      <right style="thick">
        <color rgb="FF00B0F0"/>
      </right>
      <top/>
      <bottom style="thin">
        <color indexed="64"/>
      </bottom>
      <diagonal/>
    </border>
    <border>
      <left/>
      <right style="medium">
        <color rgb="FFFFC000"/>
      </right>
      <top style="medium">
        <color rgb="FFFFC000"/>
      </top>
      <bottom style="thin">
        <color indexed="64"/>
      </bottom>
      <diagonal/>
    </border>
    <border>
      <left style="medium">
        <color rgb="FFFFC000"/>
      </left>
      <right/>
      <top/>
      <bottom/>
      <diagonal/>
    </border>
    <border>
      <left style="thin">
        <color indexed="64"/>
      </left>
      <right style="thin">
        <color indexed="64"/>
      </right>
      <top style="thick">
        <color rgb="FFFFC000"/>
      </top>
      <bottom style="thin">
        <color indexed="64"/>
      </bottom>
      <diagonal/>
    </border>
    <border>
      <left/>
      <right style="thin">
        <color indexed="64"/>
      </right>
      <top/>
      <bottom/>
      <diagonal/>
    </border>
    <border>
      <left style="thin">
        <color indexed="64"/>
      </left>
      <right/>
      <top/>
      <bottom/>
      <diagonal/>
    </border>
    <border>
      <left style="medium">
        <color rgb="FFFFC000"/>
      </left>
      <right/>
      <top style="thick">
        <color rgb="FFC00000"/>
      </top>
      <bottom/>
      <diagonal/>
    </border>
    <border>
      <left style="thick">
        <color rgb="FFC00000"/>
      </left>
      <right style="thick">
        <color rgb="FFC00000"/>
      </right>
      <top style="thick">
        <color rgb="FFC00000"/>
      </top>
      <bottom style="thick">
        <color rgb="FFC00000"/>
      </bottom>
      <diagonal/>
    </border>
    <border>
      <left/>
      <right/>
      <top style="medium">
        <color rgb="FFFFC000"/>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FFC000"/>
      </left>
      <right style="medium">
        <color indexed="64"/>
      </right>
      <top style="medium">
        <color indexed="64"/>
      </top>
      <bottom/>
      <diagonal/>
    </border>
    <border>
      <left/>
      <right/>
      <top style="medium">
        <color indexed="64"/>
      </top>
      <bottom style="medium">
        <color indexed="64"/>
      </bottom>
      <diagonal/>
    </border>
    <border>
      <left style="thick">
        <color indexed="64"/>
      </left>
      <right/>
      <top/>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style="thick">
        <color indexed="64"/>
      </left>
      <right style="medium">
        <color rgb="FFFFC000"/>
      </right>
      <top/>
      <bottom/>
      <diagonal/>
    </border>
    <border>
      <left style="thick">
        <color indexed="64"/>
      </left>
      <right style="medium">
        <color rgb="FFFFC000"/>
      </right>
      <top style="medium">
        <color indexed="64"/>
      </top>
      <bottom/>
      <diagonal/>
    </border>
    <border>
      <left style="thick">
        <color indexed="64"/>
      </left>
      <right style="medium">
        <color indexed="64"/>
      </right>
      <top style="medium">
        <color indexed="64"/>
      </top>
      <bottom style="medium">
        <color indexed="64"/>
      </bottom>
      <diagonal/>
    </border>
    <border>
      <left style="thick">
        <color rgb="FFFFC000"/>
      </left>
      <right/>
      <top style="medium">
        <color rgb="FFFFC000"/>
      </top>
      <bottom style="medium">
        <color rgb="FFFFC000"/>
      </bottom>
      <diagonal/>
    </border>
    <border>
      <left/>
      <right/>
      <top style="medium">
        <color rgb="FFFFC000"/>
      </top>
      <bottom style="medium">
        <color rgb="FFFFC000"/>
      </bottom>
      <diagonal/>
    </border>
    <border>
      <left style="thick">
        <color rgb="FF00B0F0"/>
      </left>
      <right/>
      <top style="medium">
        <color rgb="FF00B0F0"/>
      </top>
      <bottom style="medium">
        <color rgb="FF00B0F0"/>
      </bottom>
      <diagonal/>
    </border>
    <border>
      <left style="thick">
        <color rgb="FF00B0F0"/>
      </left>
      <right/>
      <top style="thick">
        <color rgb="FF00B0F0"/>
      </top>
      <bottom style="medium">
        <color rgb="FF00B0F0"/>
      </bottom>
      <diagonal/>
    </border>
    <border>
      <left/>
      <right/>
      <top style="thick">
        <color rgb="FF00B0F0"/>
      </top>
      <bottom style="medium">
        <color rgb="FF00B0F0"/>
      </bottom>
      <diagonal/>
    </border>
    <border>
      <left/>
      <right style="thick">
        <color rgb="FF00B0F0"/>
      </right>
      <top style="thick">
        <color rgb="FF00B0F0"/>
      </top>
      <bottom style="medium">
        <color rgb="FF00B0F0"/>
      </bottom>
      <diagonal/>
    </border>
    <border>
      <left/>
      <right/>
      <top style="medium">
        <color rgb="FF00B0F0"/>
      </top>
      <bottom/>
      <diagonal/>
    </border>
    <border>
      <left style="thick">
        <color rgb="FF00B0F0"/>
      </left>
      <right/>
      <top style="medium">
        <color rgb="FF00B0F0"/>
      </top>
      <bottom/>
      <diagonal/>
    </border>
    <border>
      <left style="thick">
        <color rgb="FF00B0F0"/>
      </left>
      <right style="thick">
        <color rgb="FF00B0F0"/>
      </right>
      <top style="thick">
        <color rgb="FF00B0F0"/>
      </top>
      <bottom/>
      <diagonal/>
    </border>
    <border>
      <left/>
      <right/>
      <top style="thick">
        <color rgb="FF00B0F0"/>
      </top>
      <bottom style="thick">
        <color rgb="FF00B0F0"/>
      </bottom>
      <diagonal/>
    </border>
    <border>
      <left/>
      <right/>
      <top style="thin">
        <color indexed="64"/>
      </top>
      <bottom style="thin">
        <color indexed="64"/>
      </bottom>
      <diagonal/>
    </border>
    <border>
      <left/>
      <right/>
      <top style="thick">
        <color rgb="FFFFC000"/>
      </top>
      <bottom style="thin">
        <color indexed="64"/>
      </bottom>
      <diagonal/>
    </border>
    <border>
      <left style="medium">
        <color rgb="FF00B0F0"/>
      </left>
      <right/>
      <top/>
      <bottom style="medium">
        <color rgb="FF00B0F0"/>
      </bottom>
      <diagonal/>
    </border>
    <border>
      <left/>
      <right style="medium">
        <color rgb="FF00B0F0"/>
      </right>
      <top/>
      <bottom style="medium">
        <color rgb="FF00B0F0"/>
      </bottom>
      <diagonal/>
    </border>
    <border>
      <left style="thick">
        <color rgb="FFFFC000"/>
      </left>
      <right/>
      <top style="thick">
        <color rgb="FFFFC000"/>
      </top>
      <bottom style="thick">
        <color rgb="FFFFC000"/>
      </bottom>
      <diagonal/>
    </border>
    <border>
      <left/>
      <right style="thick">
        <color rgb="FFFFC000"/>
      </right>
      <top style="thick">
        <color rgb="FFFFC000"/>
      </top>
      <bottom style="thick">
        <color rgb="FFFFC000"/>
      </bottom>
      <diagonal/>
    </border>
  </borders>
  <cellStyleXfs count="3">
    <xf numFmtId="0" fontId="0" fillId="0" borderId="0"/>
    <xf numFmtId="9" fontId="3" fillId="0" borderId="0" applyFont="0" applyFill="0" applyBorder="0" applyAlignment="0" applyProtection="0"/>
    <xf numFmtId="43" fontId="3" fillId="0" borderId="0" applyFont="0" applyFill="0" applyBorder="0" applyAlignment="0" applyProtection="0"/>
  </cellStyleXfs>
  <cellXfs count="228">
    <xf numFmtId="0" fontId="0" fillId="0" borderId="0" xfId="0"/>
    <xf numFmtId="0" fontId="4" fillId="0" borderId="0" xfId="0" applyFont="1"/>
    <xf numFmtId="0" fontId="4" fillId="4" borderId="0" xfId="0" applyFont="1" applyFill="1"/>
    <xf numFmtId="0" fontId="4" fillId="0" borderId="0" xfId="0" applyFont="1" applyBorder="1"/>
    <xf numFmtId="0" fontId="4" fillId="0" borderId="19" xfId="0" applyFont="1" applyBorder="1"/>
    <xf numFmtId="0" fontId="4" fillId="0" borderId="12" xfId="0" applyFont="1" applyBorder="1"/>
    <xf numFmtId="0" fontId="4" fillId="0" borderId="13" xfId="0" applyFont="1" applyBorder="1" applyAlignment="1"/>
    <xf numFmtId="0" fontId="4" fillId="4" borderId="0" xfId="0" applyFont="1" applyFill="1" applyBorder="1"/>
    <xf numFmtId="0" fontId="4" fillId="0" borderId="20" xfId="0" applyFont="1" applyBorder="1"/>
    <xf numFmtId="0" fontId="4" fillId="0" borderId="43" xfId="0" applyFont="1" applyBorder="1"/>
    <xf numFmtId="0" fontId="5" fillId="0" borderId="20" xfId="0" applyFont="1" applyBorder="1" applyAlignment="1">
      <alignment horizontal="center"/>
    </xf>
    <xf numFmtId="0" fontId="4" fillId="4" borderId="0" xfId="0" applyFont="1" applyFill="1" applyBorder="1" applyAlignment="1">
      <alignment horizontal="center"/>
    </xf>
    <xf numFmtId="0" fontId="5" fillId="0" borderId="14" xfId="0" applyFont="1" applyBorder="1"/>
    <xf numFmtId="0" fontId="5" fillId="0" borderId="15" xfId="0" applyFont="1" applyBorder="1" applyAlignment="1">
      <alignment horizontal="center"/>
    </xf>
    <xf numFmtId="0" fontId="5" fillId="0" borderId="16" xfId="0" applyFont="1" applyBorder="1" applyAlignment="1">
      <alignment horizontal="center"/>
    </xf>
    <xf numFmtId="0" fontId="5" fillId="0" borderId="22" xfId="0" applyFont="1" applyBorder="1"/>
    <xf numFmtId="0" fontId="5" fillId="0" borderId="23" xfId="0" applyFont="1" applyBorder="1" applyAlignment="1">
      <alignment horizontal="center"/>
    </xf>
    <xf numFmtId="0" fontId="5" fillId="0" borderId="35" xfId="0" applyFont="1" applyBorder="1" applyAlignment="1">
      <alignment horizontal="center"/>
    </xf>
    <xf numFmtId="0" fontId="5" fillId="0" borderId="12" xfId="0" applyFont="1" applyBorder="1"/>
    <xf numFmtId="0" fontId="5" fillId="0" borderId="0" xfId="0" applyFont="1" applyBorder="1" applyAlignment="1">
      <alignment horizontal="center"/>
    </xf>
    <xf numFmtId="0" fontId="5" fillId="0" borderId="13" xfId="0" applyFont="1" applyBorder="1" applyAlignment="1">
      <alignment horizontal="center"/>
    </xf>
    <xf numFmtId="0" fontId="5" fillId="0" borderId="0" xfId="0" applyFont="1" applyBorder="1"/>
    <xf numFmtId="0" fontId="5" fillId="0" borderId="75" xfId="0" applyFont="1" applyBorder="1" applyAlignment="1">
      <alignment horizontal="center"/>
    </xf>
    <xf numFmtId="0" fontId="4" fillId="0" borderId="12" xfId="0" applyFont="1" applyBorder="1" applyAlignment="1">
      <alignment horizontal="left" indent="1"/>
    </xf>
    <xf numFmtId="0" fontId="4" fillId="0" borderId="0" xfId="0" applyFont="1" applyBorder="1" applyAlignment="1">
      <alignment horizontal="right" indent="5"/>
    </xf>
    <xf numFmtId="165" fontId="4" fillId="0" borderId="0" xfId="0" applyNumberFormat="1" applyFont="1" applyBorder="1" applyAlignment="1">
      <alignment horizontal="right" indent="2"/>
    </xf>
    <xf numFmtId="165" fontId="4" fillId="0" borderId="13" xfId="0" applyNumberFormat="1" applyFont="1" applyBorder="1" applyAlignment="1">
      <alignment horizontal="right" indent="1"/>
    </xf>
    <xf numFmtId="3" fontId="4" fillId="4" borderId="38" xfId="0" applyNumberFormat="1" applyFont="1" applyFill="1" applyBorder="1" applyAlignment="1">
      <alignment horizontal="center"/>
    </xf>
    <xf numFmtId="3" fontId="4" fillId="0" borderId="0" xfId="0" applyNumberFormat="1" applyFont="1" applyBorder="1" applyAlignment="1">
      <alignment horizontal="right" indent="5"/>
    </xf>
    <xf numFmtId="3" fontId="4" fillId="0" borderId="0" xfId="0" applyNumberFormat="1" applyFont="1" applyBorder="1" applyAlignment="1">
      <alignment horizontal="right" indent="2"/>
    </xf>
    <xf numFmtId="3" fontId="4" fillId="0" borderId="13" xfId="0" applyNumberFormat="1" applyFont="1" applyBorder="1" applyAlignment="1">
      <alignment horizontal="right" indent="1"/>
    </xf>
    <xf numFmtId="3" fontId="4" fillId="4" borderId="0" xfId="0" applyNumberFormat="1" applyFont="1" applyFill="1" applyBorder="1" applyAlignment="1">
      <alignment horizontal="center"/>
    </xf>
    <xf numFmtId="0" fontId="4" fillId="0" borderId="19" xfId="0" applyFont="1" applyBorder="1" applyAlignment="1">
      <alignment horizontal="left" indent="1"/>
    </xf>
    <xf numFmtId="0" fontId="5" fillId="0" borderId="12" xfId="0" applyFont="1" applyBorder="1" applyAlignment="1">
      <alignment horizontal="left"/>
    </xf>
    <xf numFmtId="0" fontId="5" fillId="0" borderId="19" xfId="0" applyFont="1" applyBorder="1" applyAlignment="1">
      <alignment horizontal="left"/>
    </xf>
    <xf numFmtId="3" fontId="4" fillId="0" borderId="0" xfId="0" applyNumberFormat="1" applyFont="1" applyFill="1" applyBorder="1" applyAlignment="1">
      <alignment horizontal="right" indent="2"/>
    </xf>
    <xf numFmtId="0" fontId="4" fillId="0" borderId="39" xfId="0" applyFont="1" applyBorder="1" applyAlignment="1">
      <alignment horizontal="left" indent="1"/>
    </xf>
    <xf numFmtId="0" fontId="4" fillId="0" borderId="13" xfId="0" applyFont="1" applyBorder="1"/>
    <xf numFmtId="0" fontId="5" fillId="0" borderId="14" xfId="0" applyFont="1" applyBorder="1" applyAlignment="1">
      <alignment horizontal="left"/>
    </xf>
    <xf numFmtId="0" fontId="4" fillId="0" borderId="15" xfId="0" applyFont="1" applyBorder="1"/>
    <xf numFmtId="3" fontId="4" fillId="0" borderId="16" xfId="0" applyNumberFormat="1" applyFont="1" applyBorder="1"/>
    <xf numFmtId="3" fontId="4" fillId="4" borderId="0" xfId="0" applyNumberFormat="1" applyFont="1" applyFill="1" applyBorder="1"/>
    <xf numFmtId="3" fontId="4" fillId="0" borderId="23" xfId="0" applyNumberFormat="1" applyFont="1" applyBorder="1"/>
    <xf numFmtId="3" fontId="4" fillId="0" borderId="6" xfId="0" applyNumberFormat="1" applyFont="1" applyBorder="1"/>
    <xf numFmtId="0" fontId="4" fillId="0" borderId="11" xfId="0" applyFont="1" applyBorder="1"/>
    <xf numFmtId="0" fontId="4" fillId="0" borderId="17" xfId="0" applyFont="1" applyBorder="1"/>
    <xf numFmtId="0" fontId="4" fillId="0" borderId="18" xfId="0" applyFont="1" applyBorder="1"/>
    <xf numFmtId="0" fontId="4" fillId="0" borderId="37" xfId="0" applyFont="1" applyBorder="1"/>
    <xf numFmtId="0" fontId="5" fillId="4" borderId="0" xfId="0" applyFont="1" applyFill="1"/>
    <xf numFmtId="0" fontId="5" fillId="0" borderId="0" xfId="0" applyFont="1"/>
    <xf numFmtId="0" fontId="4" fillId="0" borderId="12" xfId="0" applyFont="1" applyBorder="1" applyAlignment="1">
      <alignment horizontal="left"/>
    </xf>
    <xf numFmtId="3" fontId="4" fillId="4" borderId="38" xfId="0" applyNumberFormat="1" applyFont="1" applyFill="1" applyBorder="1"/>
    <xf numFmtId="3" fontId="4" fillId="0" borderId="0" xfId="0" applyNumberFormat="1" applyFont="1" applyBorder="1" applyAlignment="1">
      <alignment horizontal="right" indent="3"/>
    </xf>
    <xf numFmtId="3" fontId="4" fillId="0" borderId="13" xfId="0" applyNumberFormat="1" applyFont="1" applyBorder="1" applyAlignment="1">
      <alignment horizontal="right" indent="2"/>
    </xf>
    <xf numFmtId="0" fontId="4" fillId="0" borderId="19" xfId="0" applyFont="1" applyBorder="1" applyAlignment="1">
      <alignment horizontal="left"/>
    </xf>
    <xf numFmtId="3" fontId="4" fillId="0" borderId="0" xfId="0" applyNumberFormat="1" applyFont="1" applyBorder="1"/>
    <xf numFmtId="165" fontId="5" fillId="0" borderId="26" xfId="0" applyNumberFormat="1" applyFont="1" applyFill="1" applyBorder="1" applyAlignment="1">
      <alignment horizontal="right" indent="2"/>
    </xf>
    <xf numFmtId="0" fontId="5" fillId="0" borderId="22" xfId="0" applyFont="1" applyBorder="1" applyAlignment="1">
      <alignment horizontal="left"/>
    </xf>
    <xf numFmtId="3" fontId="4" fillId="0" borderId="34" xfId="0" applyNumberFormat="1" applyFont="1" applyBorder="1"/>
    <xf numFmtId="0" fontId="5" fillId="0" borderId="9" xfId="0" applyFont="1" applyBorder="1" applyAlignment="1">
      <alignment horizontal="left"/>
    </xf>
    <xf numFmtId="3" fontId="4" fillId="0" borderId="10" xfId="0" applyNumberFormat="1" applyFont="1" applyBorder="1"/>
    <xf numFmtId="3" fontId="6" fillId="0" borderId="20" xfId="0" applyNumberFormat="1" applyFont="1" applyFill="1" applyBorder="1"/>
    <xf numFmtId="0" fontId="4" fillId="0" borderId="12" xfId="0" applyFont="1" applyBorder="1" applyAlignment="1">
      <alignment horizontal="right"/>
    </xf>
    <xf numFmtId="0" fontId="4" fillId="0" borderId="19" xfId="0" applyFont="1" applyBorder="1" applyAlignment="1">
      <alignment horizontal="right"/>
    </xf>
    <xf numFmtId="3" fontId="4" fillId="0" borderId="20" xfId="0" applyNumberFormat="1" applyFont="1" applyBorder="1"/>
    <xf numFmtId="0" fontId="4" fillId="0" borderId="3" xfId="0" applyFont="1" applyBorder="1" applyAlignment="1">
      <alignment horizontal="center"/>
    </xf>
    <xf numFmtId="0" fontId="4" fillId="0" borderId="0" xfId="0" applyFont="1" applyBorder="1" applyAlignment="1"/>
    <xf numFmtId="0" fontId="4" fillId="0" borderId="13" xfId="0" applyFont="1" applyBorder="1" applyAlignment="1">
      <alignment horizontal="right" indent="2"/>
    </xf>
    <xf numFmtId="0" fontId="4" fillId="4" borderId="0" xfId="0" applyFont="1" applyFill="1" applyBorder="1" applyAlignment="1"/>
    <xf numFmtId="3" fontId="4" fillId="0" borderId="0" xfId="0" applyNumberFormat="1" applyFont="1" applyBorder="1" applyAlignment="1"/>
    <xf numFmtId="3" fontId="4" fillId="0" borderId="20" xfId="0" applyNumberFormat="1" applyFont="1" applyBorder="1" applyAlignment="1"/>
    <xf numFmtId="164" fontId="4" fillId="0" borderId="3" xfId="1" applyNumberFormat="1" applyFont="1" applyBorder="1" applyAlignment="1">
      <alignment horizontal="right" indent="3"/>
    </xf>
    <xf numFmtId="0" fontId="4" fillId="0" borderId="0" xfId="0" applyFont="1" applyBorder="1" applyAlignment="1">
      <alignment horizontal="right" indent="3"/>
    </xf>
    <xf numFmtId="3" fontId="4" fillId="0" borderId="0" xfId="0" applyNumberFormat="1" applyFont="1" applyBorder="1" applyAlignment="1">
      <alignment horizontal="right" indent="4"/>
    </xf>
    <xf numFmtId="0" fontId="4" fillId="0" borderId="0" xfId="0" applyFont="1" applyBorder="1" applyAlignment="1">
      <alignment horizontal="right" vertical="center"/>
    </xf>
    <xf numFmtId="3" fontId="4" fillId="0" borderId="0" xfId="0" applyNumberFormat="1" applyFont="1" applyBorder="1" applyAlignment="1">
      <alignment vertical="center"/>
    </xf>
    <xf numFmtId="3" fontId="4" fillId="0" borderId="13" xfId="0" applyNumberFormat="1" applyFont="1" applyFill="1" applyBorder="1" applyAlignment="1">
      <alignment horizontal="right" vertical="center" indent="2"/>
    </xf>
    <xf numFmtId="37" fontId="4" fillId="0" borderId="13" xfId="0" applyNumberFormat="1" applyFont="1" applyFill="1" applyBorder="1" applyAlignment="1">
      <alignment horizontal="right" vertical="center" indent="2"/>
    </xf>
    <xf numFmtId="0" fontId="4" fillId="0" borderId="12" xfId="0" applyFont="1" applyBorder="1" applyAlignment="1">
      <alignment horizontal="right" vertical="center" wrapText="1"/>
    </xf>
    <xf numFmtId="165" fontId="5" fillId="0" borderId="8" xfId="0" applyNumberFormat="1" applyFont="1" applyFill="1" applyBorder="1" applyAlignment="1">
      <alignment horizontal="right" indent="2"/>
    </xf>
    <xf numFmtId="0" fontId="4" fillId="0" borderId="19" xfId="0" applyFont="1" applyBorder="1" applyAlignment="1">
      <alignment horizontal="right" vertical="center" wrapText="1"/>
    </xf>
    <xf numFmtId="3" fontId="4" fillId="0" borderId="0" xfId="0" applyNumberFormat="1" applyFont="1" applyBorder="1" applyAlignment="1">
      <alignment horizontal="right" indent="1"/>
    </xf>
    <xf numFmtId="3" fontId="4" fillId="0" borderId="20" xfId="0" applyNumberFormat="1" applyFont="1" applyBorder="1" applyAlignment="1">
      <alignment horizontal="right" indent="3"/>
    </xf>
    <xf numFmtId="0" fontId="4" fillId="0" borderId="12" xfId="0" applyFont="1" applyBorder="1" applyAlignment="1">
      <alignment horizontal="right" wrapText="1"/>
    </xf>
    <xf numFmtId="3" fontId="4" fillId="0" borderId="41" xfId="0" applyNumberFormat="1" applyFont="1" applyBorder="1" applyAlignment="1">
      <alignment horizontal="right" indent="2"/>
    </xf>
    <xf numFmtId="0" fontId="4" fillId="0" borderId="19" xfId="0" applyFont="1" applyBorder="1" applyAlignment="1">
      <alignment horizontal="right" wrapText="1"/>
    </xf>
    <xf numFmtId="9" fontId="4" fillId="0" borderId="0" xfId="1" applyFont="1" applyBorder="1" applyAlignment="1">
      <alignment horizontal="right" indent="3"/>
    </xf>
    <xf numFmtId="164" fontId="4" fillId="0" borderId="0" xfId="1" applyNumberFormat="1" applyFont="1" applyBorder="1" applyAlignment="1">
      <alignment horizontal="right" indent="3"/>
    </xf>
    <xf numFmtId="164" fontId="4" fillId="0" borderId="0" xfId="1" applyNumberFormat="1" applyFont="1" applyBorder="1" applyAlignment="1">
      <alignment horizontal="right" indent="4"/>
    </xf>
    <xf numFmtId="4" fontId="4" fillId="0" borderId="0" xfId="0" applyNumberFormat="1" applyFont="1" applyBorder="1"/>
    <xf numFmtId="3" fontId="4" fillId="0" borderId="20" xfId="0" applyNumberFormat="1" applyFont="1" applyFill="1" applyBorder="1"/>
    <xf numFmtId="4" fontId="4" fillId="0" borderId="15" xfId="0" applyNumberFormat="1" applyFont="1" applyBorder="1"/>
    <xf numFmtId="3" fontId="4" fillId="0" borderId="15" xfId="0" applyNumberFormat="1" applyFont="1" applyBorder="1"/>
    <xf numFmtId="165" fontId="5" fillId="0" borderId="72" xfId="0" applyNumberFormat="1" applyFont="1" applyFill="1" applyBorder="1" applyAlignment="1">
      <alignment horizontal="right" indent="2"/>
    </xf>
    <xf numFmtId="4" fontId="4" fillId="0" borderId="23" xfId="0" applyNumberFormat="1" applyFont="1" applyBorder="1"/>
    <xf numFmtId="3" fontId="4" fillId="0" borderId="36" xfId="0" applyNumberFormat="1" applyFont="1" applyFill="1" applyBorder="1" applyAlignment="1">
      <alignment horizontal="right" indent="3"/>
    </xf>
    <xf numFmtId="0" fontId="5" fillId="0" borderId="22" xfId="0" applyFont="1" applyBorder="1" applyAlignment="1">
      <alignment horizontal="left" wrapText="1"/>
    </xf>
    <xf numFmtId="3" fontId="4" fillId="0" borderId="11" xfId="0" applyNumberFormat="1" applyFont="1" applyBorder="1" applyAlignment="1">
      <alignment horizontal="right" indent="2"/>
    </xf>
    <xf numFmtId="0" fontId="5" fillId="0" borderId="12" xfId="0" applyFont="1" applyBorder="1" applyAlignment="1">
      <alignment horizontal="left" wrapText="1"/>
    </xf>
    <xf numFmtId="3" fontId="5" fillId="0" borderId="0" xfId="0" applyNumberFormat="1" applyFont="1" applyBorder="1"/>
    <xf numFmtId="165" fontId="5" fillId="0" borderId="13" xfId="0" applyNumberFormat="1" applyFont="1" applyBorder="1" applyAlignment="1">
      <alignment horizontal="right" indent="2"/>
    </xf>
    <xf numFmtId="0" fontId="5" fillId="0" borderId="19" xfId="0" applyFont="1" applyBorder="1" applyAlignment="1">
      <alignment horizontal="left" wrapText="1"/>
    </xf>
    <xf numFmtId="0" fontId="5" fillId="0" borderId="12" xfId="0" applyFont="1" applyBorder="1" applyAlignment="1">
      <alignment horizontal="right"/>
    </xf>
    <xf numFmtId="3" fontId="5" fillId="0" borderId="16" xfId="0" applyNumberFormat="1" applyFont="1" applyBorder="1" applyAlignment="1">
      <alignment horizontal="right" indent="2"/>
    </xf>
    <xf numFmtId="0" fontId="5" fillId="0" borderId="19" xfId="0" applyFont="1" applyBorder="1" applyAlignment="1">
      <alignment horizontal="right"/>
    </xf>
    <xf numFmtId="3" fontId="5" fillId="0" borderId="15" xfId="0" applyNumberFormat="1" applyFont="1" applyBorder="1"/>
    <xf numFmtId="3" fontId="4" fillId="0" borderId="0" xfId="0" applyNumberFormat="1" applyFont="1" applyFill="1" applyBorder="1"/>
    <xf numFmtId="0" fontId="9" fillId="0" borderId="48" xfId="0" applyFont="1" applyBorder="1" applyAlignment="1">
      <alignment horizontal="left" wrapText="1"/>
    </xf>
    <xf numFmtId="165" fontId="4" fillId="0" borderId="31" xfId="0" applyNumberFormat="1" applyFont="1" applyFill="1" applyBorder="1" applyAlignment="1">
      <alignment horizontal="right" indent="5"/>
    </xf>
    <xf numFmtId="165" fontId="4" fillId="0" borderId="42" xfId="0" applyNumberFormat="1" applyFont="1" applyFill="1" applyBorder="1" applyAlignment="1">
      <alignment horizontal="right" indent="5"/>
    </xf>
    <xf numFmtId="0" fontId="4" fillId="0" borderId="43" xfId="0" applyFont="1" applyBorder="1" applyAlignment="1">
      <alignment horizontal="left" indent="7"/>
    </xf>
    <xf numFmtId="3" fontId="4" fillId="0" borderId="0" xfId="0" applyNumberFormat="1" applyFont="1" applyFill="1" applyBorder="1" applyAlignment="1">
      <alignment horizontal="right" indent="4"/>
    </xf>
    <xf numFmtId="3" fontId="4" fillId="0" borderId="30" xfId="0" applyNumberFormat="1" applyFont="1" applyFill="1" applyBorder="1" applyAlignment="1">
      <alignment horizontal="right" indent="4"/>
    </xf>
    <xf numFmtId="0" fontId="5" fillId="0" borderId="43" xfId="0" applyFont="1" applyBorder="1" applyAlignment="1">
      <alignment horizontal="left"/>
    </xf>
    <xf numFmtId="4" fontId="4" fillId="0" borderId="0" xfId="0" applyNumberFormat="1" applyFont="1" applyFill="1" applyBorder="1" applyAlignment="1">
      <alignment horizontal="right" indent="4"/>
    </xf>
    <xf numFmtId="0" fontId="4" fillId="0" borderId="0" xfId="0" applyFont="1" applyAlignment="1">
      <alignment horizontal="right"/>
    </xf>
    <xf numFmtId="3" fontId="4" fillId="0" borderId="0" xfId="0" applyNumberFormat="1" applyFont="1"/>
    <xf numFmtId="3" fontId="5" fillId="4" borderId="45" xfId="0" applyNumberFormat="1" applyFont="1" applyFill="1" applyBorder="1"/>
    <xf numFmtId="3" fontId="4" fillId="4" borderId="45" xfId="0" applyNumberFormat="1" applyFont="1" applyFill="1" applyBorder="1"/>
    <xf numFmtId="4" fontId="4" fillId="0" borderId="0" xfId="0" applyNumberFormat="1" applyFont="1" applyAlignment="1">
      <alignment horizontal="right" indent="4"/>
    </xf>
    <xf numFmtId="3" fontId="4" fillId="4" borderId="0" xfId="0" applyNumberFormat="1" applyFont="1" applyFill="1"/>
    <xf numFmtId="0" fontId="4" fillId="4" borderId="5" xfId="0" applyFont="1" applyFill="1" applyBorder="1"/>
    <xf numFmtId="0" fontId="4" fillId="0" borderId="0" xfId="0" applyFont="1" applyFill="1" applyBorder="1"/>
    <xf numFmtId="0" fontId="4" fillId="4" borderId="46" xfId="0" applyFont="1" applyFill="1" applyBorder="1"/>
    <xf numFmtId="167" fontId="4" fillId="0" borderId="0" xfId="2" applyNumberFormat="1" applyFont="1"/>
    <xf numFmtId="0" fontId="5" fillId="0" borderId="14" xfId="0" applyFont="1" applyBorder="1" applyAlignment="1">
      <alignment horizontal="left" wrapText="1"/>
    </xf>
    <xf numFmtId="0" fontId="5" fillId="0" borderId="76" xfId="0" applyFont="1" applyFill="1" applyBorder="1"/>
    <xf numFmtId="0" fontId="4" fillId="0" borderId="77" xfId="0" applyFont="1" applyBorder="1"/>
    <xf numFmtId="0" fontId="5" fillId="3" borderId="53" xfId="0" applyFont="1" applyFill="1" applyBorder="1"/>
    <xf numFmtId="0" fontId="4" fillId="3" borderId="55" xfId="0" applyFont="1" applyFill="1" applyBorder="1"/>
    <xf numFmtId="0" fontId="5" fillId="2" borderId="50" xfId="0" applyFont="1" applyFill="1" applyBorder="1"/>
    <xf numFmtId="0" fontId="4" fillId="2" borderId="52" xfId="0" applyFont="1" applyFill="1" applyBorder="1"/>
    <xf numFmtId="0" fontId="5" fillId="0" borderId="51" xfId="0" applyFont="1" applyFill="1" applyBorder="1"/>
    <xf numFmtId="0" fontId="4" fillId="0" borderId="51" xfId="0" applyFont="1" applyFill="1" applyBorder="1"/>
    <xf numFmtId="0" fontId="4" fillId="0" borderId="51" xfId="0" applyFont="1" applyBorder="1"/>
    <xf numFmtId="0" fontId="4" fillId="4" borderId="13" xfId="0" applyFont="1" applyFill="1" applyBorder="1"/>
    <xf numFmtId="0" fontId="4" fillId="4" borderId="20" xfId="0" applyFont="1" applyFill="1" applyBorder="1"/>
    <xf numFmtId="0" fontId="4" fillId="0" borderId="0" xfId="0" applyFont="1" applyAlignment="1">
      <alignment vertical="center"/>
    </xf>
    <xf numFmtId="0" fontId="4" fillId="0" borderId="13" xfId="0" applyFont="1" applyBorder="1" applyAlignment="1">
      <alignment vertical="center"/>
    </xf>
    <xf numFmtId="0" fontId="4" fillId="4" borderId="0" xfId="0" applyFont="1" applyFill="1" applyBorder="1" applyAlignment="1">
      <alignment vertical="center"/>
    </xf>
    <xf numFmtId="0" fontId="4" fillId="0" borderId="71" xfId="0" applyFont="1" applyBorder="1"/>
    <xf numFmtId="0" fontId="2" fillId="0" borderId="0" xfId="0" applyFont="1"/>
    <xf numFmtId="165" fontId="4" fillId="0" borderId="32" xfId="0" applyNumberFormat="1" applyFont="1" applyFill="1" applyBorder="1" applyAlignment="1">
      <alignment horizontal="right" indent="2"/>
    </xf>
    <xf numFmtId="3" fontId="4" fillId="0" borderId="32" xfId="0" applyNumberFormat="1" applyFont="1" applyFill="1" applyBorder="1" applyAlignment="1">
      <alignment horizontal="right" indent="2"/>
    </xf>
    <xf numFmtId="3" fontId="2" fillId="0" borderId="74" xfId="0" applyNumberFormat="1" applyFont="1" applyFill="1" applyBorder="1" applyAlignment="1" applyProtection="1">
      <alignment horizontal="right" indent="3"/>
    </xf>
    <xf numFmtId="3" fontId="4" fillId="0" borderId="20" xfId="0" applyNumberFormat="1" applyFont="1" applyFill="1" applyBorder="1" applyAlignment="1">
      <alignment horizontal="right" indent="2"/>
    </xf>
    <xf numFmtId="165" fontId="5" fillId="0" borderId="8" xfId="0" applyNumberFormat="1" applyFont="1" applyFill="1" applyBorder="1" applyAlignment="1">
      <alignment horizontal="right" indent="1"/>
    </xf>
    <xf numFmtId="165" fontId="6" fillId="2" borderId="21" xfId="0" applyNumberFormat="1" applyFont="1" applyFill="1" applyBorder="1" applyAlignment="1">
      <alignment horizontal="right" indent="2"/>
    </xf>
    <xf numFmtId="0" fontId="4" fillId="0" borderId="19" xfId="0" applyFont="1" applyBorder="1" applyAlignment="1">
      <alignment vertical="center"/>
    </xf>
    <xf numFmtId="0" fontId="4" fillId="0" borderId="0" xfId="0" applyFont="1" applyBorder="1" applyAlignment="1">
      <alignment vertical="center"/>
    </xf>
    <xf numFmtId="0" fontId="4" fillId="0" borderId="70" xfId="0" applyFont="1" applyBorder="1"/>
    <xf numFmtId="3" fontId="2" fillId="0" borderId="0" xfId="0" applyNumberFormat="1" applyFont="1" applyFill="1" applyBorder="1" applyAlignment="1" applyProtection="1">
      <alignment horizontal="right" indent="5"/>
    </xf>
    <xf numFmtId="165" fontId="4" fillId="0" borderId="20" xfId="0" applyNumberFormat="1" applyFont="1" applyBorder="1" applyAlignment="1">
      <alignment horizontal="right" indent="2"/>
    </xf>
    <xf numFmtId="3" fontId="4" fillId="0" borderId="20" xfId="0" applyNumberFormat="1" applyFont="1" applyBorder="1" applyAlignment="1">
      <alignment horizontal="right" indent="2"/>
    </xf>
    <xf numFmtId="0" fontId="4" fillId="0" borderId="39" xfId="0" applyFont="1" applyBorder="1" applyAlignment="1">
      <alignment horizontal="left"/>
    </xf>
    <xf numFmtId="0" fontId="7" fillId="0" borderId="12" xfId="0" applyFont="1" applyBorder="1" applyAlignment="1">
      <alignment horizontal="left" vertical="center"/>
    </xf>
    <xf numFmtId="0" fontId="7" fillId="0" borderId="19" xfId="0" applyFont="1" applyBorder="1" applyAlignment="1">
      <alignment horizontal="left" vertical="center"/>
    </xf>
    <xf numFmtId="3" fontId="4" fillId="0" borderId="20" xfId="0" applyNumberFormat="1" applyFont="1" applyBorder="1" applyAlignment="1">
      <alignment horizontal="right" vertical="center" indent="2"/>
    </xf>
    <xf numFmtId="0" fontId="7" fillId="0" borderId="19" xfId="0" applyFont="1" applyBorder="1" applyAlignment="1">
      <alignment horizontal="left" vertical="center" wrapText="1"/>
    </xf>
    <xf numFmtId="37" fontId="4" fillId="0" borderId="20" xfId="0" applyNumberFormat="1" applyFont="1" applyBorder="1" applyAlignment="1">
      <alignment horizontal="right" vertical="center" indent="2"/>
    </xf>
    <xf numFmtId="164" fontId="4" fillId="0" borderId="3" xfId="1" applyNumberFormat="1" applyFont="1" applyBorder="1" applyAlignment="1">
      <alignment horizontal="left" indent="5"/>
    </xf>
    <xf numFmtId="0" fontId="4" fillId="0" borderId="13" xfId="0" applyFont="1" applyBorder="1" applyAlignment="1">
      <alignment horizontal="center"/>
    </xf>
    <xf numFmtId="165" fontId="5" fillId="0" borderId="73" xfId="0" applyNumberFormat="1" applyFont="1" applyFill="1" applyBorder="1" applyAlignment="1">
      <alignment horizontal="center"/>
    </xf>
    <xf numFmtId="3" fontId="4" fillId="4" borderId="38" xfId="0" applyNumberFormat="1" applyFont="1" applyFill="1" applyBorder="1" applyAlignment="1">
      <alignment vertical="center"/>
    </xf>
    <xf numFmtId="3" fontId="4" fillId="0" borderId="0" xfId="0" applyNumberFormat="1" applyFont="1" applyBorder="1" applyAlignment="1">
      <alignment horizontal="center"/>
    </xf>
    <xf numFmtId="165" fontId="6" fillId="2" borderId="21" xfId="0" applyNumberFormat="1" applyFont="1" applyFill="1" applyBorder="1" applyAlignment="1">
      <alignment horizontal="center"/>
    </xf>
    <xf numFmtId="3" fontId="4" fillId="0" borderId="40" xfId="0" applyNumberFormat="1" applyFont="1" applyBorder="1" applyAlignment="1">
      <alignment horizontal="right" indent="2"/>
    </xf>
    <xf numFmtId="165" fontId="5" fillId="0" borderId="9" xfId="0" applyNumberFormat="1" applyFont="1" applyFill="1" applyBorder="1" applyAlignment="1">
      <alignment horizontal="right" indent="2"/>
    </xf>
    <xf numFmtId="3" fontId="5" fillId="0" borderId="25" xfId="0" applyNumberFormat="1" applyFont="1" applyFill="1" applyBorder="1" applyAlignment="1">
      <alignment horizontal="right" indent="2"/>
    </xf>
    <xf numFmtId="165" fontId="6" fillId="2" borderId="24" xfId="0" applyNumberFormat="1" applyFont="1" applyFill="1" applyBorder="1" applyAlignment="1">
      <alignment horizontal="right" indent="2"/>
    </xf>
    <xf numFmtId="0" fontId="4" fillId="0" borderId="18" xfId="0" applyFont="1" applyBorder="1" applyAlignment="1">
      <alignment horizontal="right"/>
    </xf>
    <xf numFmtId="3" fontId="4" fillId="0" borderId="18" xfId="0" applyNumberFormat="1" applyFont="1" applyBorder="1"/>
    <xf numFmtId="165" fontId="4" fillId="0" borderId="49" xfId="0" applyNumberFormat="1" applyFont="1" applyFill="1" applyBorder="1" applyAlignment="1">
      <alignment horizontal="right" indent="5"/>
    </xf>
    <xf numFmtId="0" fontId="4" fillId="0" borderId="47" xfId="0" applyFont="1" applyBorder="1" applyAlignment="1">
      <alignment horizontal="left" indent="7"/>
    </xf>
    <xf numFmtId="166" fontId="4" fillId="0" borderId="0" xfId="0" applyNumberFormat="1" applyFont="1" applyFill="1" applyBorder="1" applyAlignment="1">
      <alignment horizontal="right" indent="4"/>
    </xf>
    <xf numFmtId="166" fontId="4" fillId="0" borderId="58" xfId="0" applyNumberFormat="1" applyFont="1" applyFill="1" applyBorder="1" applyAlignment="1">
      <alignment horizontal="right" indent="4"/>
    </xf>
    <xf numFmtId="166" fontId="4" fillId="0" borderId="61" xfId="0" applyNumberFormat="1" applyFont="1" applyFill="1" applyBorder="1" applyAlignment="1">
      <alignment horizontal="right" indent="4"/>
    </xf>
    <xf numFmtId="0" fontId="4" fillId="2" borderId="56" xfId="0" applyFont="1" applyFill="1" applyBorder="1" applyAlignment="1">
      <alignment horizontal="left" indent="7"/>
    </xf>
    <xf numFmtId="166" fontId="4" fillId="2" borderId="50" xfId="0" applyNumberFormat="1" applyFont="1" applyFill="1" applyBorder="1" applyAlignment="1">
      <alignment horizontal="right" indent="4"/>
    </xf>
    <xf numFmtId="166" fontId="4" fillId="2" borderId="60" xfId="0" applyNumberFormat="1" applyFont="1" applyFill="1" applyBorder="1" applyAlignment="1">
      <alignment horizontal="right" indent="4"/>
    </xf>
    <xf numFmtId="166" fontId="4" fillId="2" borderId="62" xfId="0" applyNumberFormat="1" applyFont="1" applyFill="1" applyBorder="1" applyAlignment="1">
      <alignment horizontal="right" indent="4"/>
    </xf>
    <xf numFmtId="0" fontId="5" fillId="0" borderId="2" xfId="0" applyFont="1" applyFill="1" applyBorder="1" applyAlignment="1">
      <alignment horizontal="left" indent="10"/>
    </xf>
    <xf numFmtId="9" fontId="5" fillId="0" borderId="57" xfId="1" applyNumberFormat="1" applyFont="1" applyFill="1" applyBorder="1" applyAlignment="1">
      <alignment horizontal="right" indent="4"/>
    </xf>
    <xf numFmtId="9" fontId="5" fillId="0" borderId="59" xfId="1" applyNumberFormat="1" applyFont="1" applyFill="1" applyBorder="1" applyAlignment="1">
      <alignment horizontal="right" indent="4"/>
    </xf>
    <xf numFmtId="9" fontId="5" fillId="0" borderId="63" xfId="1" applyNumberFormat="1" applyFont="1" applyFill="1" applyBorder="1" applyAlignment="1">
      <alignment horizontal="right" indent="4"/>
    </xf>
    <xf numFmtId="0" fontId="5" fillId="0" borderId="45" xfId="0" applyFont="1" applyBorder="1" applyAlignment="1">
      <alignment horizontal="right"/>
    </xf>
    <xf numFmtId="4" fontId="4" fillId="0" borderId="0" xfId="0" applyNumberFormat="1" applyFont="1" applyFill="1" applyAlignment="1">
      <alignment horizontal="right" indent="4"/>
    </xf>
    <xf numFmtId="0" fontId="4" fillId="4" borderId="0" xfId="0" applyFont="1" applyFill="1" applyAlignment="1">
      <alignment horizontal="left"/>
    </xf>
    <xf numFmtId="0" fontId="4" fillId="0" borderId="17" xfId="0" applyFont="1" applyBorder="1" applyAlignment="1">
      <alignment horizontal="left"/>
    </xf>
    <xf numFmtId="165" fontId="12" fillId="3" borderId="1" xfId="0" applyNumberFormat="1" applyFont="1" applyFill="1" applyBorder="1" applyAlignment="1" applyProtection="1">
      <alignment horizontal="right" indent="3"/>
      <protection locked="0"/>
    </xf>
    <xf numFmtId="3" fontId="12" fillId="3" borderId="1" xfId="0" applyNumberFormat="1" applyFont="1" applyFill="1" applyBorder="1" applyAlignment="1" applyProtection="1">
      <alignment horizontal="right" indent="3"/>
      <protection locked="0"/>
    </xf>
    <xf numFmtId="3" fontId="12" fillId="3" borderId="3" xfId="0" applyNumberFormat="1" applyFont="1" applyFill="1" applyBorder="1" applyAlignment="1" applyProtection="1">
      <alignment horizontal="right" indent="3"/>
      <protection locked="0"/>
    </xf>
    <xf numFmtId="3" fontId="12" fillId="3" borderId="29" xfId="0" applyNumberFormat="1" applyFont="1" applyFill="1" applyBorder="1" applyAlignment="1" applyProtection="1">
      <alignment horizontal="right" indent="3"/>
      <protection locked="0"/>
    </xf>
    <xf numFmtId="3" fontId="12" fillId="3" borderId="7" xfId="0" applyNumberFormat="1" applyFont="1" applyFill="1" applyBorder="1" applyAlignment="1" applyProtection="1">
      <alignment horizontal="right" indent="5"/>
      <protection locked="0"/>
    </xf>
    <xf numFmtId="3" fontId="12" fillId="3" borderId="3" xfId="0" applyNumberFormat="1" applyFont="1" applyFill="1" applyBorder="1" applyAlignment="1" applyProtection="1">
      <alignment horizontal="right" indent="5"/>
      <protection locked="0"/>
    </xf>
    <xf numFmtId="3" fontId="12" fillId="3" borderId="1" xfId="0" applyNumberFormat="1" applyFont="1" applyFill="1" applyBorder="1" applyAlignment="1" applyProtection="1">
      <alignment horizontal="right" indent="5"/>
      <protection locked="0"/>
    </xf>
    <xf numFmtId="165" fontId="12" fillId="3" borderId="44" xfId="0" applyNumberFormat="1" applyFont="1" applyFill="1" applyBorder="1" applyAlignment="1" applyProtection="1">
      <alignment horizontal="right" indent="4"/>
      <protection locked="0"/>
    </xf>
    <xf numFmtId="3" fontId="12" fillId="3" borderId="3" xfId="0" applyNumberFormat="1" applyFont="1" applyFill="1" applyBorder="1" applyAlignment="1" applyProtection="1">
      <alignment horizontal="right" indent="4"/>
      <protection locked="0"/>
    </xf>
    <xf numFmtId="3" fontId="12" fillId="3" borderId="4" xfId="0" applyNumberFormat="1" applyFont="1" applyFill="1" applyBorder="1" applyAlignment="1" applyProtection="1">
      <alignment horizontal="right" indent="4"/>
      <protection locked="0"/>
    </xf>
    <xf numFmtId="3" fontId="12" fillId="3" borderId="3" xfId="0" applyNumberFormat="1" applyFont="1" applyFill="1" applyBorder="1" applyAlignment="1" applyProtection="1">
      <alignment horizontal="center"/>
      <protection locked="0"/>
    </xf>
    <xf numFmtId="164" fontId="12" fillId="3" borderId="3" xfId="1" applyNumberFormat="1" applyFont="1" applyFill="1" applyBorder="1" applyAlignment="1" applyProtection="1">
      <alignment horizontal="right" indent="4"/>
      <protection locked="0"/>
    </xf>
    <xf numFmtId="164" fontId="12" fillId="3" borderId="3" xfId="1" applyNumberFormat="1" applyFont="1" applyFill="1" applyBorder="1" applyAlignment="1" applyProtection="1">
      <alignment horizontal="center"/>
      <protection locked="0"/>
    </xf>
    <xf numFmtId="0" fontId="11" fillId="0" borderId="0" xfId="0" applyFont="1" applyBorder="1" applyAlignment="1">
      <alignment horizontal="center" vertical="center"/>
    </xf>
    <xf numFmtId="0" fontId="11" fillId="0" borderId="54" xfId="0" applyFont="1" applyBorder="1" applyAlignment="1">
      <alignment horizontal="center" vertical="center"/>
    </xf>
    <xf numFmtId="0" fontId="5" fillId="0" borderId="14" xfId="0" applyFont="1" applyBorder="1" applyAlignment="1">
      <alignment horizontal="left" wrapText="1"/>
    </xf>
    <xf numFmtId="0" fontId="5" fillId="0" borderId="15" xfId="0" applyFont="1" applyBorder="1" applyAlignment="1">
      <alignment horizontal="left" wrapText="1"/>
    </xf>
    <xf numFmtId="0" fontId="5" fillId="0" borderId="22" xfId="0" applyFont="1" applyBorder="1" applyAlignment="1">
      <alignment horizontal="left" wrapText="1"/>
    </xf>
    <xf numFmtId="0" fontId="5" fillId="0" borderId="23" xfId="0" applyFont="1" applyBorder="1" applyAlignment="1">
      <alignment horizontal="left" wrapText="1"/>
    </xf>
    <xf numFmtId="0" fontId="4" fillId="0" borderId="50"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28" xfId="0" applyFont="1" applyBorder="1" applyAlignment="1">
      <alignment horizontal="center" vertical="center"/>
    </xf>
    <xf numFmtId="0" fontId="5" fillId="0" borderId="67" xfId="0" applyFont="1" applyBorder="1" applyAlignment="1">
      <alignment horizontal="center"/>
    </xf>
    <xf numFmtId="0" fontId="5" fillId="0" borderId="68" xfId="0" applyFont="1" applyBorder="1" applyAlignment="1">
      <alignment horizontal="center"/>
    </xf>
    <xf numFmtId="0" fontId="5" fillId="0" borderId="69" xfId="0" applyFont="1" applyBorder="1" applyAlignment="1">
      <alignment horizontal="center"/>
    </xf>
    <xf numFmtId="0" fontId="5" fillId="0" borderId="27" xfId="0" applyFont="1" applyBorder="1" applyAlignment="1">
      <alignment horizontal="center" vertical="center"/>
    </xf>
    <xf numFmtId="0" fontId="5" fillId="0" borderId="78" xfId="0" applyFont="1" applyBorder="1" applyAlignment="1">
      <alignment horizontal="center"/>
    </xf>
    <xf numFmtId="0" fontId="5" fillId="0" borderId="33" xfId="0" applyFont="1" applyBorder="1" applyAlignment="1">
      <alignment horizontal="center"/>
    </xf>
    <xf numFmtId="0" fontId="5" fillId="0" borderId="79" xfId="0" applyFont="1" applyBorder="1" applyAlignment="1">
      <alignment horizontal="center"/>
    </xf>
  </cellXfs>
  <cellStyles count="3">
    <cellStyle name="Comma" xfId="2" builtinId="3"/>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N105"/>
  <sheetViews>
    <sheetView showGridLines="0" showRowColHeaders="0" tabSelected="1" zoomScaleNormal="100" zoomScaleSheetLayoutView="50" workbookViewId="0">
      <selection activeCell="I17" sqref="I17"/>
    </sheetView>
  </sheetViews>
  <sheetFormatPr defaultRowHeight="12.75"/>
  <cols>
    <col min="1" max="1" width="4.42578125" style="2" customWidth="1"/>
    <col min="2" max="2" width="33.28515625" style="1" customWidth="1"/>
    <col min="3" max="5" width="16.28515625" style="1" customWidth="1"/>
    <col min="6" max="6" width="4.42578125" style="2" customWidth="1"/>
    <col min="7" max="7" width="35.7109375" style="1" customWidth="1"/>
    <col min="8" max="10" width="17.7109375" style="1" customWidth="1"/>
    <col min="11" max="11" width="20.42578125" style="1" customWidth="1"/>
    <col min="12" max="19" width="10.5703125" style="1" customWidth="1"/>
    <col min="20" max="16384" width="9.140625" style="1"/>
  </cols>
  <sheetData>
    <row r="1" spans="1:11" ht="17.25" customHeight="1">
      <c r="A1" s="1"/>
      <c r="B1" s="202" t="s">
        <v>33</v>
      </c>
      <c r="C1" s="202"/>
      <c r="D1" s="202"/>
      <c r="E1" s="202"/>
      <c r="F1" s="202"/>
      <c r="G1" s="202"/>
      <c r="H1" s="202"/>
      <c r="I1" s="202"/>
      <c r="J1" s="202"/>
    </row>
    <row r="2" spans="1:11" ht="20.25" customHeight="1" thickBot="1">
      <c r="B2" s="203"/>
      <c r="C2" s="203"/>
      <c r="D2" s="203"/>
      <c r="E2" s="203"/>
      <c r="F2" s="203"/>
      <c r="G2" s="203"/>
      <c r="H2" s="203"/>
      <c r="I2" s="203"/>
      <c r="J2" s="203"/>
    </row>
    <row r="3" spans="1:11" ht="13.5" thickBot="1">
      <c r="B3" s="126" t="s">
        <v>44</v>
      </c>
      <c r="C3" s="127"/>
      <c r="G3" s="128" t="s">
        <v>45</v>
      </c>
      <c r="H3" s="129"/>
    </row>
    <row r="4" spans="1:11" ht="13.5" thickBot="1">
      <c r="G4" s="130" t="s">
        <v>46</v>
      </c>
      <c r="H4" s="131"/>
    </row>
    <row r="5" spans="1:11" ht="13.5" thickBot="1">
      <c r="G5" s="132"/>
      <c r="H5" s="133"/>
    </row>
    <row r="6" spans="1:11" ht="12.75" customHeight="1">
      <c r="B6" s="208" t="s">
        <v>59</v>
      </c>
      <c r="C6" s="209"/>
      <c r="D6" s="209"/>
      <c r="E6" s="209"/>
      <c r="F6" s="209"/>
      <c r="G6" s="209"/>
      <c r="H6" s="209"/>
      <c r="I6" s="209"/>
      <c r="J6" s="210"/>
    </row>
    <row r="7" spans="1:11" ht="15" customHeight="1">
      <c r="B7" s="211"/>
      <c r="C7" s="212"/>
      <c r="D7" s="212"/>
      <c r="E7" s="212"/>
      <c r="F7" s="212"/>
      <c r="G7" s="212"/>
      <c r="H7" s="212"/>
      <c r="I7" s="212"/>
      <c r="J7" s="213"/>
    </row>
    <row r="8" spans="1:11" ht="9" customHeight="1">
      <c r="B8" s="211"/>
      <c r="C8" s="212"/>
      <c r="D8" s="212"/>
      <c r="E8" s="212"/>
      <c r="F8" s="212"/>
      <c r="G8" s="212"/>
      <c r="H8" s="212"/>
      <c r="I8" s="212"/>
      <c r="J8" s="213"/>
    </row>
    <row r="9" spans="1:11" ht="21" customHeight="1" thickBot="1">
      <c r="B9" s="214"/>
      <c r="C9" s="215"/>
      <c r="D9" s="215"/>
      <c r="E9" s="215"/>
      <c r="F9" s="215"/>
      <c r="G9" s="215"/>
      <c r="H9" s="215"/>
      <c r="I9" s="215"/>
      <c r="J9" s="216"/>
    </row>
    <row r="10" spans="1:11" ht="13.5" thickBot="1">
      <c r="E10" s="134"/>
      <c r="J10" s="3"/>
    </row>
    <row r="11" spans="1:11" ht="15.75" customHeight="1" thickTop="1" thickBot="1">
      <c r="A11" s="135"/>
      <c r="B11" s="221" t="s">
        <v>63</v>
      </c>
      <c r="C11" s="222"/>
      <c r="D11" s="222"/>
      <c r="E11" s="223"/>
      <c r="F11" s="136"/>
      <c r="G11" s="225" t="s">
        <v>43</v>
      </c>
      <c r="H11" s="226"/>
      <c r="I11" s="226"/>
      <c r="J11" s="227"/>
      <c r="K11" s="4"/>
    </row>
    <row r="12" spans="1:11" ht="13.5" thickBot="1">
      <c r="B12" s="5"/>
      <c r="E12" s="6"/>
      <c r="F12" s="7"/>
      <c r="G12" s="4"/>
      <c r="H12" s="3"/>
      <c r="I12" s="3"/>
      <c r="J12" s="8"/>
    </row>
    <row r="13" spans="1:11" ht="13.5" thickBot="1">
      <c r="A13" s="135"/>
      <c r="B13" s="224" t="s">
        <v>10</v>
      </c>
      <c r="C13" s="220"/>
      <c r="D13" s="137"/>
      <c r="E13" s="138"/>
      <c r="F13" s="139"/>
      <c r="G13" s="217" t="s">
        <v>10</v>
      </c>
      <c r="H13" s="218"/>
      <c r="I13" s="9"/>
      <c r="J13" s="10"/>
    </row>
    <row r="14" spans="1:11" ht="9" customHeight="1">
      <c r="B14" s="140"/>
      <c r="E14" s="6"/>
      <c r="F14" s="11"/>
      <c r="G14" s="4"/>
      <c r="I14" s="141"/>
      <c r="J14" s="8"/>
    </row>
    <row r="15" spans="1:11" ht="13.5" thickBot="1">
      <c r="B15" s="12"/>
      <c r="C15" s="13" t="s">
        <v>2</v>
      </c>
      <c r="D15" s="13" t="s">
        <v>0</v>
      </c>
      <c r="E15" s="14" t="s">
        <v>1</v>
      </c>
      <c r="F15" s="11"/>
      <c r="G15" s="15"/>
      <c r="H15" s="16" t="s">
        <v>2</v>
      </c>
      <c r="I15" s="16" t="s">
        <v>0</v>
      </c>
      <c r="J15" s="17" t="s">
        <v>1</v>
      </c>
      <c r="K15" s="3"/>
    </row>
    <row r="16" spans="1:11" ht="13.5" thickTop="1">
      <c r="B16" s="18" t="s">
        <v>47</v>
      </c>
      <c r="C16" s="19"/>
      <c r="D16" s="19"/>
      <c r="E16" s="20"/>
      <c r="F16" s="11"/>
      <c r="G16" s="34" t="s">
        <v>47</v>
      </c>
      <c r="H16" s="19"/>
      <c r="I16" s="22"/>
      <c r="J16" s="10"/>
      <c r="K16" s="3"/>
    </row>
    <row r="17" spans="1:14" ht="15.75">
      <c r="B17" s="23" t="s">
        <v>12</v>
      </c>
      <c r="C17" s="24">
        <v>1</v>
      </c>
      <c r="D17" s="25">
        <v>8000000</v>
      </c>
      <c r="E17" s="26">
        <v>8000000</v>
      </c>
      <c r="F17" s="27"/>
      <c r="G17" s="32" t="s">
        <v>12</v>
      </c>
      <c r="H17" s="28">
        <v>1</v>
      </c>
      <c r="I17" s="189">
        <v>8000000</v>
      </c>
      <c r="J17" s="142">
        <f>IF($H$42=1,I17*H17,"")</f>
        <v>8000000</v>
      </c>
      <c r="K17" s="4"/>
    </row>
    <row r="18" spans="1:14" ht="15.75">
      <c r="B18" s="23" t="s">
        <v>13</v>
      </c>
      <c r="C18" s="24">
        <v>1</v>
      </c>
      <c r="D18" s="29">
        <v>10000000</v>
      </c>
      <c r="E18" s="30">
        <v>10000000</v>
      </c>
      <c r="F18" s="31"/>
      <c r="G18" s="32" t="s">
        <v>13</v>
      </c>
      <c r="H18" s="28">
        <v>1</v>
      </c>
      <c r="I18" s="190">
        <v>10000000</v>
      </c>
      <c r="J18" s="143">
        <f t="shared" ref="J18:J25" si="0">IF($H$42=1,I18*H18,"")</f>
        <v>10000000</v>
      </c>
    </row>
    <row r="19" spans="1:14" ht="15.75">
      <c r="B19" s="23" t="s">
        <v>14</v>
      </c>
      <c r="C19" s="24">
        <v>66</v>
      </c>
      <c r="D19" s="29">
        <v>3000</v>
      </c>
      <c r="E19" s="30">
        <v>198000</v>
      </c>
      <c r="F19" s="31"/>
      <c r="G19" s="32" t="s">
        <v>14</v>
      </c>
      <c r="H19" s="28">
        <v>66</v>
      </c>
      <c r="I19" s="190">
        <v>3000</v>
      </c>
      <c r="J19" s="143">
        <f t="shared" si="0"/>
        <v>198000</v>
      </c>
    </row>
    <row r="20" spans="1:14" ht="15.75">
      <c r="B20" s="23" t="s">
        <v>15</v>
      </c>
      <c r="C20" s="24">
        <v>66</v>
      </c>
      <c r="D20" s="29">
        <v>1000</v>
      </c>
      <c r="E20" s="30">
        <v>66000</v>
      </c>
      <c r="F20" s="31"/>
      <c r="G20" s="32" t="s">
        <v>15</v>
      </c>
      <c r="H20" s="28">
        <v>66</v>
      </c>
      <c r="I20" s="190">
        <v>1000</v>
      </c>
      <c r="J20" s="143">
        <f t="shared" si="0"/>
        <v>66000</v>
      </c>
    </row>
    <row r="21" spans="1:14" ht="15.75">
      <c r="B21" s="23" t="s">
        <v>16</v>
      </c>
      <c r="C21" s="24">
        <v>66</v>
      </c>
      <c r="D21" s="29">
        <v>1500</v>
      </c>
      <c r="E21" s="30">
        <v>99000</v>
      </c>
      <c r="F21" s="31"/>
      <c r="G21" s="32" t="s">
        <v>16</v>
      </c>
      <c r="H21" s="28">
        <v>66</v>
      </c>
      <c r="I21" s="191">
        <v>1500</v>
      </c>
      <c r="J21" s="143">
        <f t="shared" si="0"/>
        <v>99000</v>
      </c>
    </row>
    <row r="22" spans="1:14" ht="15">
      <c r="B22" s="33" t="s">
        <v>48</v>
      </c>
      <c r="C22" s="24"/>
      <c r="D22" s="29"/>
      <c r="E22" s="30"/>
      <c r="F22" s="31"/>
      <c r="G22" s="34" t="s">
        <v>48</v>
      </c>
      <c r="H22" s="28"/>
      <c r="I22" s="144"/>
      <c r="J22" s="145"/>
    </row>
    <row r="23" spans="1:14" ht="15.75">
      <c r="B23" s="23" t="s">
        <v>49</v>
      </c>
      <c r="C23" s="24">
        <v>188</v>
      </c>
      <c r="D23" s="35">
        <v>28785</v>
      </c>
      <c r="E23" s="30">
        <v>5411580</v>
      </c>
      <c r="F23" s="31"/>
      <c r="G23" s="36" t="s">
        <v>49</v>
      </c>
      <c r="H23" s="193">
        <v>188</v>
      </c>
      <c r="I23" s="192">
        <v>28785</v>
      </c>
      <c r="J23" s="143">
        <f t="shared" si="0"/>
        <v>5411580</v>
      </c>
    </row>
    <row r="24" spans="1:14" ht="15.75">
      <c r="B24" s="23" t="s">
        <v>50</v>
      </c>
      <c r="C24" s="24">
        <v>72</v>
      </c>
      <c r="D24" s="35">
        <v>148194</v>
      </c>
      <c r="E24" s="30">
        <v>10669968</v>
      </c>
      <c r="F24" s="31"/>
      <c r="G24" s="36" t="s">
        <v>50</v>
      </c>
      <c r="H24" s="194">
        <v>72</v>
      </c>
      <c r="I24" s="191">
        <v>148194</v>
      </c>
      <c r="J24" s="143">
        <f t="shared" si="0"/>
        <v>10669968</v>
      </c>
      <c r="K24" s="3"/>
    </row>
    <row r="25" spans="1:14" ht="15.75">
      <c r="B25" s="23" t="s">
        <v>51</v>
      </c>
      <c r="C25" s="24">
        <v>72</v>
      </c>
      <c r="D25" s="35">
        <v>349742</v>
      </c>
      <c r="E25" s="30">
        <v>25181424</v>
      </c>
      <c r="F25" s="31"/>
      <c r="G25" s="36" t="s">
        <v>51</v>
      </c>
      <c r="H25" s="195">
        <v>72</v>
      </c>
      <c r="I25" s="190">
        <v>349742</v>
      </c>
      <c r="J25" s="143">
        <f t="shared" si="0"/>
        <v>25181424</v>
      </c>
      <c r="K25" s="4"/>
    </row>
    <row r="26" spans="1:14" ht="13.5" thickBot="1">
      <c r="B26" s="5"/>
      <c r="C26" s="3"/>
      <c r="D26" s="3"/>
      <c r="E26" s="37"/>
      <c r="F26" s="7"/>
      <c r="G26" s="4"/>
      <c r="H26" s="3"/>
      <c r="I26" s="3"/>
      <c r="J26" s="8"/>
    </row>
    <row r="27" spans="1:14" ht="16.5" thickTop="1" thickBot="1">
      <c r="B27" s="38" t="s">
        <v>38</v>
      </c>
      <c r="C27" s="39"/>
      <c r="D27" s="40"/>
      <c r="E27" s="146">
        <f>SUM(E17:E25)</f>
        <v>59625972</v>
      </c>
      <c r="F27" s="41"/>
      <c r="G27" s="34" t="s">
        <v>38</v>
      </c>
      <c r="H27" s="42"/>
      <c r="I27" s="43"/>
      <c r="J27" s="147">
        <f>SUM(J17:J25)</f>
        <v>59625972</v>
      </c>
    </row>
    <row r="28" spans="1:14" ht="13.5" thickTop="1">
      <c r="B28" s="5"/>
      <c r="C28" s="3"/>
      <c r="D28" s="3"/>
      <c r="E28" s="44"/>
      <c r="F28" s="7"/>
      <c r="G28" s="45"/>
      <c r="H28" s="3"/>
      <c r="I28" s="46"/>
      <c r="J28" s="47"/>
      <c r="L28" s="3"/>
      <c r="M28" s="3"/>
      <c r="N28" s="3"/>
    </row>
    <row r="29" spans="1:14" ht="13.5" thickBot="1">
      <c r="B29" s="5"/>
      <c r="C29" s="3"/>
      <c r="D29" s="3"/>
      <c r="E29" s="37"/>
      <c r="F29" s="7"/>
      <c r="G29" s="148"/>
      <c r="H29" s="149"/>
      <c r="I29" s="3"/>
      <c r="J29" s="8"/>
      <c r="L29" s="3"/>
      <c r="M29" s="3"/>
      <c r="N29" s="3"/>
    </row>
    <row r="30" spans="1:14" ht="16.5" customHeight="1" thickBot="1">
      <c r="B30" s="219" t="s">
        <v>58</v>
      </c>
      <c r="C30" s="220"/>
      <c r="D30" s="3"/>
      <c r="E30" s="37"/>
      <c r="F30" s="7"/>
      <c r="G30" s="217" t="s">
        <v>58</v>
      </c>
      <c r="H30" s="218"/>
      <c r="I30" s="9"/>
      <c r="J30" s="8"/>
      <c r="L30" s="3"/>
      <c r="M30" s="3"/>
      <c r="N30" s="3"/>
    </row>
    <row r="31" spans="1:14">
      <c r="B31" s="140"/>
      <c r="C31" s="150"/>
      <c r="E31" s="37"/>
      <c r="F31" s="11"/>
      <c r="G31" s="4"/>
      <c r="J31" s="8"/>
      <c r="L31" s="3"/>
      <c r="M31" s="3"/>
      <c r="N31" s="3"/>
    </row>
    <row r="32" spans="1:14" s="49" customFormat="1" ht="13.5" thickBot="1">
      <c r="A32" s="48"/>
      <c r="B32" s="12" t="s">
        <v>9</v>
      </c>
      <c r="C32" s="13" t="s">
        <v>2</v>
      </c>
      <c r="D32" s="13" t="s">
        <v>0</v>
      </c>
      <c r="E32" s="14" t="s">
        <v>1</v>
      </c>
      <c r="F32" s="11"/>
      <c r="G32" s="15" t="s">
        <v>6</v>
      </c>
      <c r="H32" s="16" t="s">
        <v>2</v>
      </c>
      <c r="I32" s="16" t="s">
        <v>0</v>
      </c>
      <c r="J32" s="17" t="s">
        <v>1</v>
      </c>
      <c r="L32" s="21"/>
      <c r="M32" s="21"/>
      <c r="N32" s="21"/>
    </row>
    <row r="33" spans="2:14" ht="17.25" customHeight="1" thickTop="1">
      <c r="B33" s="50" t="s">
        <v>52</v>
      </c>
      <c r="C33" s="24">
        <v>188</v>
      </c>
      <c r="D33" s="52">
        <v>1000</v>
      </c>
      <c r="E33" s="53">
        <v>188000</v>
      </c>
      <c r="F33" s="51"/>
      <c r="G33" s="188" t="s">
        <v>52</v>
      </c>
      <c r="H33" s="151">
        <f>H23</f>
        <v>188</v>
      </c>
      <c r="I33" s="196">
        <v>1000</v>
      </c>
      <c r="J33" s="152">
        <f>H33*I33</f>
        <v>188000</v>
      </c>
      <c r="L33" s="3"/>
      <c r="M33" s="3"/>
      <c r="N33" s="3"/>
    </row>
    <row r="34" spans="2:14" ht="15.75">
      <c r="B34" s="50" t="s">
        <v>53</v>
      </c>
      <c r="C34" s="24">
        <v>72</v>
      </c>
      <c r="D34" s="52">
        <v>1000</v>
      </c>
      <c r="E34" s="53">
        <v>72000</v>
      </c>
      <c r="F34" s="41"/>
      <c r="G34" s="54" t="s">
        <v>53</v>
      </c>
      <c r="H34" s="151">
        <f>H24</f>
        <v>72</v>
      </c>
      <c r="I34" s="197">
        <v>1000</v>
      </c>
      <c r="J34" s="153">
        <f t="shared" ref="J34:J37" si="1">H34*I34</f>
        <v>72000</v>
      </c>
      <c r="L34" s="3"/>
      <c r="M34" s="3"/>
      <c r="N34" s="3"/>
    </row>
    <row r="35" spans="2:14" ht="15.75">
      <c r="B35" s="50" t="s">
        <v>54</v>
      </c>
      <c r="C35" s="24">
        <v>72</v>
      </c>
      <c r="D35" s="52">
        <v>1000</v>
      </c>
      <c r="E35" s="53">
        <v>72000</v>
      </c>
      <c r="F35" s="41"/>
      <c r="G35" s="54" t="s">
        <v>54</v>
      </c>
      <c r="H35" s="151">
        <f>H25</f>
        <v>72</v>
      </c>
      <c r="I35" s="197">
        <v>1000</v>
      </c>
      <c r="J35" s="153">
        <f t="shared" si="1"/>
        <v>72000</v>
      </c>
    </row>
    <row r="36" spans="2:14" ht="15.75">
      <c r="B36" s="50" t="s">
        <v>40</v>
      </c>
      <c r="C36" s="24">
        <v>25</v>
      </c>
      <c r="D36" s="52">
        <v>500</v>
      </c>
      <c r="E36" s="53">
        <v>12500</v>
      </c>
      <c r="F36" s="41"/>
      <c r="G36" s="154" t="s">
        <v>40</v>
      </c>
      <c r="H36" s="194">
        <v>25</v>
      </c>
      <c r="I36" s="198">
        <v>500</v>
      </c>
      <c r="J36" s="153">
        <f t="shared" si="1"/>
        <v>12500</v>
      </c>
    </row>
    <row r="37" spans="2:14" ht="16.5" thickBot="1">
      <c r="B37" s="50" t="s">
        <v>17</v>
      </c>
      <c r="C37" s="24">
        <v>75</v>
      </c>
      <c r="D37" s="52">
        <v>250</v>
      </c>
      <c r="E37" s="53">
        <v>18750</v>
      </c>
      <c r="F37" s="51"/>
      <c r="G37" s="154" t="s">
        <v>17</v>
      </c>
      <c r="H37" s="195">
        <v>75</v>
      </c>
      <c r="I37" s="197">
        <v>250</v>
      </c>
      <c r="J37" s="153">
        <f t="shared" si="1"/>
        <v>18750</v>
      </c>
    </row>
    <row r="38" spans="2:14" ht="16.5" thickTop="1" thickBot="1">
      <c r="B38" s="33" t="s">
        <v>39</v>
      </c>
      <c r="C38" s="39"/>
      <c r="D38" s="55"/>
      <c r="E38" s="56">
        <v>363250</v>
      </c>
      <c r="F38" s="51"/>
      <c r="G38" s="57" t="s">
        <v>39</v>
      </c>
      <c r="H38" s="42"/>
      <c r="I38" s="58"/>
      <c r="J38" s="147">
        <f>SUM(J33:J37)</f>
        <v>363250</v>
      </c>
    </row>
    <row r="39" spans="2:14" ht="15.75" thickTop="1">
      <c r="B39" s="59"/>
      <c r="C39" s="3"/>
      <c r="D39" s="60"/>
      <c r="E39" s="53"/>
      <c r="F39" s="41"/>
      <c r="G39" s="34"/>
      <c r="H39" s="55"/>
      <c r="I39" s="55"/>
      <c r="J39" s="61"/>
    </row>
    <row r="40" spans="2:14" ht="15.75" thickBot="1">
      <c r="B40" s="38" t="s">
        <v>29</v>
      </c>
      <c r="C40" s="3"/>
      <c r="D40" s="55"/>
      <c r="E40" s="53"/>
      <c r="F40" s="41"/>
      <c r="G40" s="57" t="s">
        <v>29</v>
      </c>
      <c r="H40" s="55"/>
      <c r="I40" s="55"/>
      <c r="J40" s="61"/>
    </row>
    <row r="41" spans="2:14" ht="13.5" thickTop="1">
      <c r="B41" s="62"/>
      <c r="C41" s="3"/>
      <c r="D41" s="55"/>
      <c r="E41" s="53"/>
      <c r="F41" s="41"/>
      <c r="G41" s="63"/>
      <c r="H41" s="55"/>
      <c r="I41" s="55"/>
      <c r="J41" s="64"/>
    </row>
    <row r="42" spans="2:14" ht="15.75">
      <c r="B42" s="62" t="s">
        <v>11</v>
      </c>
      <c r="C42" s="65">
        <v>1</v>
      </c>
      <c r="D42" s="66"/>
      <c r="E42" s="67"/>
      <c r="F42" s="68"/>
      <c r="G42" s="63" t="s">
        <v>11</v>
      </c>
      <c r="H42" s="199">
        <v>1</v>
      </c>
      <c r="I42" s="69"/>
      <c r="J42" s="70"/>
    </row>
    <row r="43" spans="2:14" ht="15.75">
      <c r="B43" s="62" t="s">
        <v>18</v>
      </c>
      <c r="C43" s="71">
        <v>0.02</v>
      </c>
      <c r="D43" s="55"/>
      <c r="E43" s="53"/>
      <c r="F43" s="41"/>
      <c r="G43" s="63" t="s">
        <v>18</v>
      </c>
      <c r="H43" s="200">
        <v>0.02</v>
      </c>
      <c r="I43" s="55"/>
      <c r="J43" s="64"/>
    </row>
    <row r="44" spans="2:14">
      <c r="B44" s="62"/>
      <c r="C44" s="72"/>
      <c r="D44" s="55"/>
      <c r="E44" s="53"/>
      <c r="F44" s="41"/>
      <c r="G44" s="63"/>
      <c r="H44" s="73"/>
      <c r="I44" s="55"/>
      <c r="J44" s="64"/>
    </row>
    <row r="45" spans="2:14" ht="27" customHeight="1" thickBot="1">
      <c r="B45" s="204" t="s">
        <v>60</v>
      </c>
      <c r="C45" s="205"/>
      <c r="D45" s="55"/>
      <c r="E45" s="53"/>
      <c r="F45" s="41"/>
      <c r="G45" s="206" t="s">
        <v>8</v>
      </c>
      <c r="H45" s="207"/>
      <c r="I45" s="55"/>
      <c r="J45" s="64"/>
    </row>
    <row r="46" spans="2:14" ht="19.5" customHeight="1" thickTop="1">
      <c r="B46" s="155" t="s">
        <v>56</v>
      </c>
      <c r="C46" s="74"/>
      <c r="D46" s="75"/>
      <c r="E46" s="76">
        <v>72032725.553399995</v>
      </c>
      <c r="F46" s="41"/>
      <c r="G46" s="156" t="s">
        <v>56</v>
      </c>
      <c r="H46" s="74"/>
      <c r="I46" s="75"/>
      <c r="J46" s="157">
        <f>IF(H42=1,B81,IF(H42=2,B82,IF(H42=3,B83,IF(H42=4,B84,IF(H42=5,B85,IF(H42=6,B86,IF(H42=7,B87,IF(H42=8,B88,IF(H42=9,B89,IF(H42=10,B90,"Enter 1 - 10 in year box"))))))))))</f>
        <v>72032725.553399995</v>
      </c>
    </row>
    <row r="47" spans="2:14" ht="24.75" customHeight="1" thickBot="1">
      <c r="B47" s="155" t="s">
        <v>41</v>
      </c>
      <c r="C47" s="74"/>
      <c r="D47" s="75"/>
      <c r="E47" s="77">
        <v>-1788880</v>
      </c>
      <c r="F47" s="41"/>
      <c r="G47" s="158" t="s">
        <v>41</v>
      </c>
      <c r="H47" s="74"/>
      <c r="I47" s="75"/>
      <c r="J47" s="159">
        <f>IF($H$42=1,$B$95,IF($H$42=2,$B$96,IF($H$42=3,$B$97,IF($H$42=4,$B$98,IF($H$42=5,$B$99,IF($H$42=6,$B$100,IF($H$42=7,$B$101,IF($H$42=8,$B$102,IF($H$42=9,$B$103,IF($H$42=10,$B$104))))))))))</f>
        <v>-1788880.08</v>
      </c>
    </row>
    <row r="48" spans="2:14" ht="26.25" thickTop="1" thickBot="1">
      <c r="B48" s="78" t="s">
        <v>61</v>
      </c>
      <c r="C48" s="160">
        <v>0.54</v>
      </c>
      <c r="D48" s="161"/>
      <c r="E48" s="162">
        <v>37108792</v>
      </c>
      <c r="F48" s="163"/>
      <c r="G48" s="80" t="s">
        <v>61</v>
      </c>
      <c r="H48" s="201">
        <v>0.54</v>
      </c>
      <c r="I48" s="164"/>
      <c r="J48" s="165">
        <f>J46*H48+J47</f>
        <v>37108791.718836002</v>
      </c>
    </row>
    <row r="49" spans="2:13" ht="20.25" customHeight="1" thickTop="1">
      <c r="B49" s="62"/>
      <c r="C49" s="52"/>
      <c r="D49" s="81" t="s">
        <v>57</v>
      </c>
      <c r="E49" s="53">
        <v>110930397</v>
      </c>
      <c r="F49" s="41"/>
      <c r="G49" s="63"/>
      <c r="H49" s="73"/>
      <c r="I49" s="81" t="s">
        <v>57</v>
      </c>
      <c r="J49" s="153">
        <f>J46+J48-J47</f>
        <v>110930397.35223599</v>
      </c>
    </row>
    <row r="50" spans="2:13">
      <c r="B50" s="62"/>
      <c r="C50" s="52"/>
      <c r="D50" s="81"/>
      <c r="E50" s="53"/>
      <c r="F50" s="41"/>
      <c r="G50" s="63"/>
      <c r="H50" s="73"/>
      <c r="I50" s="81"/>
      <c r="J50" s="153"/>
      <c r="L50" s="3"/>
      <c r="M50" s="3"/>
    </row>
    <row r="51" spans="2:13" ht="26.25">
      <c r="B51" s="83" t="s">
        <v>34</v>
      </c>
      <c r="C51" s="71">
        <v>0.2</v>
      </c>
      <c r="D51" s="81"/>
      <c r="E51" s="84">
        <v>22186079</v>
      </c>
      <c r="F51" s="41"/>
      <c r="G51" s="85" t="s">
        <v>34</v>
      </c>
      <c r="H51" s="200">
        <v>0.2</v>
      </c>
      <c r="I51" s="81"/>
      <c r="J51" s="166">
        <f>H51*J49</f>
        <v>22186079.470447198</v>
      </c>
    </row>
    <row r="52" spans="2:13">
      <c r="B52" s="83"/>
      <c r="C52" s="87"/>
      <c r="D52" s="81" t="s">
        <v>4</v>
      </c>
      <c r="E52" s="53">
        <v>133116477</v>
      </c>
      <c r="F52" s="41"/>
      <c r="G52" s="85"/>
      <c r="H52" s="111"/>
      <c r="I52" s="81" t="s">
        <v>4</v>
      </c>
      <c r="J52" s="153">
        <f>J51+J49</f>
        <v>133116476.82268319</v>
      </c>
    </row>
    <row r="53" spans="2:13">
      <c r="B53" s="83"/>
      <c r="C53" s="87"/>
      <c r="D53" s="81"/>
      <c r="E53" s="53"/>
      <c r="F53" s="41"/>
      <c r="G53" s="85"/>
      <c r="H53" s="73"/>
      <c r="I53" s="81"/>
      <c r="J53" s="153"/>
    </row>
    <row r="54" spans="2:13" ht="26.25">
      <c r="B54" s="83" t="s">
        <v>35</v>
      </c>
      <c r="C54" s="71">
        <v>0.25</v>
      </c>
      <c r="D54" s="81"/>
      <c r="E54" s="84">
        <v>32279119</v>
      </c>
      <c r="F54" s="41"/>
      <c r="G54" s="85" t="s">
        <v>35</v>
      </c>
      <c r="H54" s="200">
        <v>0.25</v>
      </c>
      <c r="I54" s="81"/>
      <c r="J54" s="166">
        <f>H54*J52</f>
        <v>33279119.205670796</v>
      </c>
    </row>
    <row r="55" spans="2:13">
      <c r="B55" s="83"/>
      <c r="C55" s="86"/>
      <c r="D55" s="81" t="s">
        <v>5</v>
      </c>
      <c r="E55" s="53">
        <v>166395596</v>
      </c>
      <c r="F55" s="41"/>
      <c r="G55" s="85"/>
      <c r="H55" s="73"/>
      <c r="I55" s="81" t="s">
        <v>5</v>
      </c>
      <c r="J55" s="153">
        <f t="shared" ref="J55" si="2">J54+J52</f>
        <v>166395596.02835399</v>
      </c>
    </row>
    <row r="56" spans="2:13" ht="13.5" thickBot="1">
      <c r="B56" s="83"/>
      <c r="C56" s="52"/>
      <c r="D56" s="55"/>
      <c r="E56" s="53"/>
      <c r="F56" s="41"/>
      <c r="G56" s="85"/>
      <c r="H56" s="73"/>
      <c r="I56" s="55"/>
      <c r="J56" s="82"/>
    </row>
    <row r="57" spans="2:13" ht="27.75" thickTop="1" thickBot="1">
      <c r="B57" s="83" t="s">
        <v>36</v>
      </c>
      <c r="C57" s="87">
        <v>0.06</v>
      </c>
      <c r="D57" s="55"/>
      <c r="E57" s="167">
        <v>9983736</v>
      </c>
      <c r="F57" s="51"/>
      <c r="G57" s="85" t="s">
        <v>36</v>
      </c>
      <c r="H57" s="88">
        <v>0.06</v>
      </c>
      <c r="I57" s="55"/>
      <c r="J57" s="147">
        <f>J55*H57</f>
        <v>9983735.7617012393</v>
      </c>
    </row>
    <row r="58" spans="2:13" ht="14.25" thickTop="1" thickBot="1">
      <c r="B58" s="83"/>
      <c r="C58" s="89"/>
      <c r="D58" s="55"/>
      <c r="E58" s="168"/>
      <c r="F58" s="41"/>
      <c r="G58" s="63"/>
      <c r="H58" s="89"/>
      <c r="I58" s="55"/>
      <c r="J58" s="90"/>
    </row>
    <row r="59" spans="2:13" ht="16.5" thickTop="1" thickBot="1">
      <c r="B59" s="38" t="s">
        <v>37</v>
      </c>
      <c r="C59" s="91"/>
      <c r="D59" s="92"/>
      <c r="E59" s="79">
        <v>47092527</v>
      </c>
      <c r="F59" s="41"/>
      <c r="G59" s="57" t="s">
        <v>37</v>
      </c>
      <c r="H59" s="94"/>
      <c r="I59" s="42"/>
      <c r="J59" s="147">
        <f>J57+J48</f>
        <v>47092527.480537243</v>
      </c>
    </row>
    <row r="60" spans="2:13" ht="14.25" thickTop="1" thickBot="1">
      <c r="B60" s="62"/>
      <c r="C60" s="55"/>
      <c r="D60" s="55"/>
      <c r="E60" s="53"/>
      <c r="F60" s="41"/>
      <c r="G60" s="63"/>
      <c r="H60" s="55"/>
      <c r="I60" s="55"/>
      <c r="J60" s="95"/>
    </row>
    <row r="61" spans="2:13" ht="27.75" thickTop="1" thickBot="1">
      <c r="B61" s="125" t="s">
        <v>62</v>
      </c>
      <c r="C61" s="92"/>
      <c r="D61" s="40"/>
      <c r="E61" s="93">
        <v>107081749</v>
      </c>
      <c r="F61" s="41"/>
      <c r="G61" s="96" t="s">
        <v>62</v>
      </c>
      <c r="H61" s="42"/>
      <c r="I61" s="42"/>
      <c r="J61" s="147">
        <f>IF(H42=1,J59+J38+J27,J59+J38)</f>
        <v>107081749.48053724</v>
      </c>
    </row>
    <row r="62" spans="2:13" ht="13.5" thickTop="1">
      <c r="B62" s="62"/>
      <c r="C62" s="55"/>
      <c r="D62" s="55"/>
      <c r="E62" s="97"/>
      <c r="F62" s="41"/>
      <c r="G62" s="63"/>
      <c r="H62" s="55"/>
      <c r="I62" s="55"/>
      <c r="J62" s="82"/>
    </row>
    <row r="63" spans="2:13" ht="25.5">
      <c r="B63" s="98" t="s">
        <v>64</v>
      </c>
      <c r="C63" s="99"/>
      <c r="D63" s="99"/>
      <c r="E63" s="100">
        <v>47226919.662600003</v>
      </c>
      <c r="F63" s="41"/>
      <c r="G63" s="101" t="s">
        <v>7</v>
      </c>
      <c r="H63" s="55"/>
      <c r="I63" s="55"/>
      <c r="J63" s="152">
        <f>IF(H42=1,E81,IF(H42=2,E82,IF(H42=3,E83,IF(H42=4,E84,IF(H42=5,E85,IF(H42=6,E86,IF(H42=7,E87,IF(H42=8,E88,IF(H42=9,E89,IF(H42=10,E90,"Enter 1 - 10 in Year Box"))))))))))</f>
        <v>47226919.662600003</v>
      </c>
    </row>
    <row r="64" spans="2:13" ht="13.5" thickBot="1">
      <c r="B64" s="102"/>
      <c r="C64" s="99"/>
      <c r="D64" s="99"/>
      <c r="E64" s="103"/>
      <c r="F64" s="41"/>
      <c r="G64" s="104"/>
      <c r="H64" s="55"/>
      <c r="I64" s="55"/>
      <c r="J64" s="82"/>
    </row>
    <row r="65" spans="1:11" ht="16.5" thickTop="1" thickBot="1">
      <c r="B65" s="38" t="s">
        <v>32</v>
      </c>
      <c r="C65" s="105"/>
      <c r="D65" s="105"/>
      <c r="E65" s="79">
        <v>59854830</v>
      </c>
      <c r="F65" s="41"/>
      <c r="G65" s="57" t="s">
        <v>32</v>
      </c>
      <c r="H65" s="42"/>
      <c r="I65" s="58"/>
      <c r="J65" s="169">
        <f t="shared" ref="J65" si="3">J61-J63</f>
        <v>59854829.817937233</v>
      </c>
      <c r="K65" s="4"/>
    </row>
    <row r="66" spans="1:11" ht="14.25" thickTop="1" thickBot="1">
      <c r="B66" s="115"/>
      <c r="C66" s="116"/>
      <c r="D66" s="55"/>
      <c r="E66" s="116"/>
      <c r="F66" s="120"/>
      <c r="G66" s="170"/>
      <c r="H66" s="171"/>
      <c r="I66" s="116"/>
      <c r="J66" s="116"/>
    </row>
    <row r="67" spans="1:11" ht="27" thickTop="1" thickBot="1">
      <c r="B67" s="115"/>
      <c r="C67" s="116"/>
      <c r="D67" s="55"/>
      <c r="E67" s="116"/>
      <c r="F67" s="120"/>
      <c r="G67" s="107" t="s">
        <v>55</v>
      </c>
      <c r="H67" s="172">
        <v>10</v>
      </c>
      <c r="I67" s="108">
        <v>15</v>
      </c>
      <c r="J67" s="109">
        <v>20</v>
      </c>
    </row>
    <row r="68" spans="1:11" ht="6.75" customHeight="1" thickTop="1">
      <c r="B68" s="115"/>
      <c r="C68" s="116"/>
      <c r="D68" s="55"/>
      <c r="E68" s="116"/>
      <c r="F68" s="120"/>
      <c r="G68" s="173"/>
      <c r="H68" s="111"/>
      <c r="I68" s="111"/>
      <c r="J68" s="112"/>
    </row>
    <row r="69" spans="1:11">
      <c r="B69" s="115"/>
      <c r="C69" s="116"/>
      <c r="D69" s="55"/>
      <c r="E69" s="116"/>
      <c r="F69" s="120"/>
      <c r="G69" s="113" t="s">
        <v>30</v>
      </c>
      <c r="H69" s="111"/>
      <c r="I69" s="111"/>
      <c r="J69" s="112"/>
    </row>
    <row r="70" spans="1:11" ht="13.5" thickBot="1">
      <c r="B70" s="115"/>
      <c r="C70" s="116"/>
      <c r="D70" s="55"/>
      <c r="E70" s="116"/>
      <c r="F70" s="120"/>
      <c r="G70" s="110" t="s">
        <v>3</v>
      </c>
      <c r="H70" s="174">
        <v>19.329999999999998</v>
      </c>
      <c r="I70" s="175">
        <v>28.68</v>
      </c>
      <c r="J70" s="176">
        <v>38.03</v>
      </c>
    </row>
    <row r="71" spans="1:11" ht="13.5" thickBot="1">
      <c r="B71" s="115"/>
      <c r="C71" s="116"/>
      <c r="D71" s="116"/>
      <c r="E71" s="116"/>
      <c r="F71" s="120"/>
      <c r="G71" s="177" t="s">
        <v>19</v>
      </c>
      <c r="H71" s="178">
        <f>H77</f>
        <v>24.486000000000001</v>
      </c>
      <c r="I71" s="179">
        <f>I77</f>
        <v>36.729000000000006</v>
      </c>
      <c r="J71" s="180">
        <f>J77</f>
        <v>48.972000000000001</v>
      </c>
    </row>
    <row r="72" spans="1:11" ht="13.5" thickBot="1">
      <c r="B72" s="115"/>
      <c r="C72" s="116"/>
      <c r="D72" s="116"/>
      <c r="E72" s="116"/>
      <c r="F72" s="120"/>
      <c r="G72" s="181" t="s">
        <v>31</v>
      </c>
      <c r="H72" s="182">
        <f>(H71-H70)/H70</f>
        <v>0.26673564407656508</v>
      </c>
      <c r="I72" s="183">
        <f t="shared" ref="I72:J72" si="4">(I71-I70)/I70</f>
        <v>0.28064853556485381</v>
      </c>
      <c r="J72" s="184">
        <f t="shared" si="4"/>
        <v>0.287720220878254</v>
      </c>
    </row>
    <row r="73" spans="1:11" hidden="1">
      <c r="B73" s="115"/>
      <c r="C73" s="116"/>
      <c r="D73" s="116"/>
      <c r="E73" s="116"/>
      <c r="F73" s="120"/>
      <c r="G73" s="115"/>
      <c r="H73" s="106"/>
      <c r="I73" s="116"/>
      <c r="J73" s="116"/>
    </row>
    <row r="74" spans="1:11" hidden="1">
      <c r="B74" s="115"/>
      <c r="C74" s="116"/>
      <c r="D74" s="116"/>
      <c r="E74" s="116"/>
      <c r="F74" s="185" t="s">
        <v>23</v>
      </c>
      <c r="G74" s="115" t="s">
        <v>24</v>
      </c>
      <c r="H74" s="114">
        <f>H67+H67*$H$48</f>
        <v>15.4</v>
      </c>
      <c r="I74" s="114">
        <f>I67+I67*$H$48</f>
        <v>23.1</v>
      </c>
      <c r="J74" s="114">
        <f>J67+J67*$H$48</f>
        <v>30.8</v>
      </c>
    </row>
    <row r="75" spans="1:11" hidden="1">
      <c r="B75" s="115"/>
      <c r="C75" s="116"/>
      <c r="D75" s="116"/>
      <c r="E75" s="41"/>
      <c r="F75" s="117" t="s">
        <v>28</v>
      </c>
      <c r="G75" s="115" t="s">
        <v>25</v>
      </c>
      <c r="H75" s="114">
        <f>H74+H74*$H$51</f>
        <v>18.48</v>
      </c>
      <c r="I75" s="114">
        <f t="shared" ref="I75:J75" si="5">I74+I74*$H$51</f>
        <v>27.720000000000002</v>
      </c>
      <c r="J75" s="114">
        <f t="shared" si="5"/>
        <v>36.96</v>
      </c>
    </row>
    <row r="76" spans="1:11" hidden="1">
      <c r="C76" s="116"/>
      <c r="D76" s="116"/>
      <c r="E76" s="116"/>
      <c r="F76" s="118"/>
      <c r="G76" s="115" t="s">
        <v>26</v>
      </c>
      <c r="H76" s="186">
        <f>H75+H75*$H$54</f>
        <v>23.1</v>
      </c>
      <c r="I76" s="186">
        <f>I75+I75*$H$54</f>
        <v>34.650000000000006</v>
      </c>
      <c r="J76" s="186">
        <f>J75+J75*$H$54</f>
        <v>46.2</v>
      </c>
    </row>
    <row r="77" spans="1:11" hidden="1">
      <c r="C77" s="116"/>
      <c r="D77" s="116"/>
      <c r="E77" s="116"/>
      <c r="F77" s="118"/>
      <c r="G77" s="115" t="s">
        <v>27</v>
      </c>
      <c r="H77" s="119">
        <f>H76+H76*$H$57</f>
        <v>24.486000000000001</v>
      </c>
      <c r="I77" s="119">
        <f>I76+I76*$H$57</f>
        <v>36.729000000000006</v>
      </c>
      <c r="J77" s="119">
        <f>J76+J76*$H$57</f>
        <v>48.972000000000001</v>
      </c>
    </row>
    <row r="78" spans="1:11" hidden="1">
      <c r="A78" s="1"/>
      <c r="F78" s="1"/>
    </row>
    <row r="79" spans="1:11" hidden="1">
      <c r="A79" s="1" t="s">
        <v>22</v>
      </c>
      <c r="D79" s="121" t="s">
        <v>3</v>
      </c>
      <c r="E79" s="3"/>
      <c r="F79" s="1"/>
    </row>
    <row r="80" spans="1:11" hidden="1">
      <c r="A80" s="187" t="s">
        <v>20</v>
      </c>
      <c r="B80" s="55">
        <v>70620319.170000002</v>
      </c>
      <c r="D80" s="123" t="s">
        <v>21</v>
      </c>
      <c r="E80" s="55">
        <v>46300901.630000003</v>
      </c>
      <c r="F80" s="1"/>
    </row>
    <row r="81" spans="1:6" hidden="1">
      <c r="A81" s="121">
        <v>1</v>
      </c>
      <c r="B81" s="55">
        <f>B80+B80*H43</f>
        <v>72032725.553399995</v>
      </c>
      <c r="D81" s="121">
        <v>1</v>
      </c>
      <c r="E81" s="55">
        <f>E80+E80*H43</f>
        <v>47226919.662600003</v>
      </c>
      <c r="F81" s="1"/>
    </row>
    <row r="82" spans="1:6" hidden="1">
      <c r="A82" s="121">
        <v>2</v>
      </c>
      <c r="B82" s="55">
        <f>B81+B81*H43</f>
        <v>73473380.064467996</v>
      </c>
      <c r="D82" s="121">
        <v>2</v>
      </c>
      <c r="E82" s="55">
        <f>E81+E81*H43</f>
        <v>48171458.055852003</v>
      </c>
      <c r="F82" s="1"/>
    </row>
    <row r="83" spans="1:6" hidden="1">
      <c r="A83" s="121">
        <v>3</v>
      </c>
      <c r="B83" s="55">
        <f>B82+B82*H43</f>
        <v>74942847.665757358</v>
      </c>
      <c r="D83" s="121">
        <v>3</v>
      </c>
      <c r="E83" s="55">
        <f>E82+E82*H43</f>
        <v>49134887.216969043</v>
      </c>
      <c r="F83" s="1"/>
    </row>
    <row r="84" spans="1:6" hidden="1">
      <c r="A84" s="121">
        <v>4</v>
      </c>
      <c r="B84" s="55">
        <f>B83+B83*H43</f>
        <v>76441704.619072512</v>
      </c>
      <c r="D84" s="121">
        <v>4</v>
      </c>
      <c r="E84" s="55">
        <f>E83+E83*H43</f>
        <v>50117584.961308427</v>
      </c>
      <c r="F84" s="1"/>
    </row>
    <row r="85" spans="1:6" hidden="1">
      <c r="A85" s="121">
        <v>5</v>
      </c>
      <c r="B85" s="55">
        <f>B84+B84*H43</f>
        <v>77970538.711453959</v>
      </c>
      <c r="D85" s="121">
        <v>5</v>
      </c>
      <c r="E85" s="55">
        <f>E84+E84*H43</f>
        <v>51119936.660534598</v>
      </c>
      <c r="F85" s="1"/>
    </row>
    <row r="86" spans="1:6" hidden="1">
      <c r="A86" s="121">
        <v>6</v>
      </c>
      <c r="B86" s="55">
        <f>B85+B85*H43</f>
        <v>79529949.485683039</v>
      </c>
      <c r="D86" s="121">
        <v>6</v>
      </c>
      <c r="E86" s="55">
        <f>E85+E85*H43</f>
        <v>52142335.393745288</v>
      </c>
      <c r="F86" s="1"/>
    </row>
    <row r="87" spans="1:6" hidden="1">
      <c r="A87" s="121">
        <v>7</v>
      </c>
      <c r="B87" s="55">
        <f>B86+B86*H43</f>
        <v>81120548.475396693</v>
      </c>
      <c r="D87" s="121">
        <v>7</v>
      </c>
      <c r="E87" s="55">
        <f>E86+E86*H43</f>
        <v>53185182.101620197</v>
      </c>
      <c r="F87" s="1"/>
    </row>
    <row r="88" spans="1:6" hidden="1">
      <c r="A88" s="121">
        <v>8</v>
      </c>
      <c r="B88" s="55">
        <f>B87+B87*H43</f>
        <v>82742959.444904625</v>
      </c>
      <c r="D88" s="121">
        <v>8</v>
      </c>
      <c r="E88" s="55">
        <f>E87+E87*H43</f>
        <v>54248885.743652605</v>
      </c>
      <c r="F88" s="1"/>
    </row>
    <row r="89" spans="1:6" hidden="1">
      <c r="A89" s="121">
        <v>9</v>
      </c>
      <c r="B89" s="55">
        <f>B88+B88*H43</f>
        <v>84397818.633802712</v>
      </c>
      <c r="D89" s="121">
        <v>9</v>
      </c>
      <c r="E89" s="55">
        <f>E88+E88*H43</f>
        <v>55333863.458525658</v>
      </c>
      <c r="F89" s="1"/>
    </row>
    <row r="90" spans="1:6" hidden="1">
      <c r="A90" s="121">
        <v>10</v>
      </c>
      <c r="B90" s="55">
        <f>B89+B89*H43</f>
        <v>86085775.006478772</v>
      </c>
      <c r="D90" s="121">
        <v>10</v>
      </c>
      <c r="E90" s="55">
        <f>E89+E89*H43</f>
        <v>56440540.727696173</v>
      </c>
      <c r="F90" s="1"/>
    </row>
    <row r="91" spans="1:6" hidden="1"/>
    <row r="92" spans="1:6" hidden="1"/>
    <row r="93" spans="1:6" hidden="1">
      <c r="B93" s="1" t="s">
        <v>42</v>
      </c>
      <c r="F93" s="1"/>
    </row>
    <row r="94" spans="1:6" hidden="1">
      <c r="A94" s="122" t="s">
        <v>21</v>
      </c>
      <c r="B94" s="124">
        <v>-1753804</v>
      </c>
      <c r="F94" s="1"/>
    </row>
    <row r="95" spans="1:6" hidden="1">
      <c r="A95" s="121">
        <v>1</v>
      </c>
      <c r="B95" s="124">
        <f>B94+B94*0.02</f>
        <v>-1788880.08</v>
      </c>
      <c r="F95" s="1"/>
    </row>
    <row r="96" spans="1:6" hidden="1">
      <c r="A96" s="121">
        <v>2</v>
      </c>
      <c r="B96" s="124">
        <f t="shared" ref="B96:B104" si="6">B95+B95*0.02</f>
        <v>-1824657.6816</v>
      </c>
      <c r="F96" s="1"/>
    </row>
    <row r="97" spans="1:6" hidden="1">
      <c r="A97" s="121">
        <v>3</v>
      </c>
      <c r="B97" s="124">
        <f t="shared" si="6"/>
        <v>-1861150.8352320001</v>
      </c>
      <c r="F97" s="1"/>
    </row>
    <row r="98" spans="1:6" hidden="1">
      <c r="A98" s="121">
        <v>4</v>
      </c>
      <c r="B98" s="124">
        <f t="shared" si="6"/>
        <v>-1898373.8519366402</v>
      </c>
      <c r="F98" s="1"/>
    </row>
    <row r="99" spans="1:6" hidden="1">
      <c r="A99" s="121">
        <v>5</v>
      </c>
      <c r="B99" s="124">
        <f t="shared" si="6"/>
        <v>-1936341.3289753729</v>
      </c>
      <c r="F99" s="1"/>
    </row>
    <row r="100" spans="1:6" hidden="1">
      <c r="A100" s="121">
        <v>6</v>
      </c>
      <c r="B100" s="124">
        <f t="shared" si="6"/>
        <v>-1975068.1555548804</v>
      </c>
      <c r="F100" s="1"/>
    </row>
    <row r="101" spans="1:6" hidden="1">
      <c r="A101" s="121">
        <v>7</v>
      </c>
      <c r="B101" s="124">
        <f t="shared" si="6"/>
        <v>-2014569.518665978</v>
      </c>
      <c r="F101" s="1"/>
    </row>
    <row r="102" spans="1:6" hidden="1">
      <c r="A102" s="121">
        <v>8</v>
      </c>
      <c r="B102" s="124">
        <f t="shared" si="6"/>
        <v>-2054860.9090392976</v>
      </c>
      <c r="F102" s="1"/>
    </row>
    <row r="103" spans="1:6" hidden="1">
      <c r="A103" s="121">
        <v>9</v>
      </c>
      <c r="B103" s="124">
        <f t="shared" si="6"/>
        <v>-2095958.1272200835</v>
      </c>
      <c r="F103" s="1"/>
    </row>
    <row r="104" spans="1:6" hidden="1">
      <c r="A104" s="121">
        <v>10</v>
      </c>
      <c r="B104" s="124">
        <f t="shared" si="6"/>
        <v>-2137877.2897644853</v>
      </c>
      <c r="F104" s="1"/>
    </row>
    <row r="105" spans="1:6" hidden="1"/>
  </sheetData>
  <sheetProtection password="A2F3" sheet="1" objects="1" scenarios="1" selectLockedCells="1"/>
  <mergeCells count="10">
    <mergeCell ref="B1:J2"/>
    <mergeCell ref="B45:C45"/>
    <mergeCell ref="G45:H45"/>
    <mergeCell ref="B6:J9"/>
    <mergeCell ref="G30:H30"/>
    <mergeCell ref="B30:C30"/>
    <mergeCell ref="B11:E11"/>
    <mergeCell ref="B13:C13"/>
    <mergeCell ref="G11:J11"/>
    <mergeCell ref="G13:H13"/>
  </mergeCells>
  <pageMargins left="0.7" right="0.7" top="0.5" bottom="0.5" header="0.3" footer="0.3"/>
  <pageSetup scale="72" fitToWidth="2" orientation="portrait" verticalDpi="0" r:id="rId1"/>
  <headerFooter>
    <oddHeader>&amp;L&amp;12OPE Interactive Model - Complete Privatization &amp;11
&amp;C                                              User Modified Assumptions</oddHeader>
  </headerFooter>
  <colBreaks count="1" manualBreakCount="1">
    <brk id="10" min="10" max="10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Complete Privatization</vt:lpstr>
      <vt:lpstr>'Complete Privatization'!Print_Area</vt:lpstr>
    </vt:vector>
  </TitlesOfParts>
  <Company>Office of Performance Evaluations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Jared Tatro</dc:creator>
  <cp:lastModifiedBy>Margaret Campbell</cp:lastModifiedBy>
  <cp:lastPrinted>2011-01-27T19:09:07Z</cp:lastPrinted>
  <dcterms:created xsi:type="dcterms:W3CDTF">2010-11-17T15:10:36Z</dcterms:created>
  <dcterms:modified xsi:type="dcterms:W3CDTF">2011-05-26T20:49:25Z</dcterms:modified>
</cp:coreProperties>
</file>